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52" yWindow="65522" windowWidth="13468" windowHeight="11492" tabRatio="738" activeTab="0"/>
  </bookViews>
  <sheets>
    <sheet name="INDICE" sheetId="1" r:id="rId1"/>
    <sheet name="Novedades" sheetId="2" r:id="rId2"/>
    <sheet name="CUADRO 1.1A" sheetId="3" r:id="rId3"/>
    <sheet name="CUADRO 1.1B" sheetId="4" r:id="rId4"/>
    <sheet name="CUADRO 1,2" sheetId="5" r:id="rId5"/>
    <sheet name="CUADRO 1,3" sheetId="6" r:id="rId6"/>
    <sheet name="CUADRO 1,4" sheetId="7" r:id="rId7"/>
    <sheet name="CUADRO 1,5" sheetId="8" r:id="rId8"/>
    <sheet name="CUADRO 1.6" sheetId="9" r:id="rId9"/>
    <sheet name="CUADRO 1,7" sheetId="10" r:id="rId10"/>
    <sheet name="CUADRO 1.8" sheetId="11" r:id="rId11"/>
    <sheet name="CUADRO 1.8 B" sheetId="12" r:id="rId12"/>
    <sheet name="CUADRO 1.8 C" sheetId="13" r:id="rId13"/>
    <sheet name="CUADRO 1.9" sheetId="14" r:id="rId14"/>
    <sheet name="CUADRO 1.9 B" sheetId="15" r:id="rId15"/>
    <sheet name="CUADRO 1.9 C" sheetId="16" r:id="rId16"/>
    <sheet name="CUADRO 1.10" sheetId="17" r:id="rId17"/>
    <sheet name="CUADRO 1.11" sheetId="18" r:id="rId18"/>
    <sheet name="CUADRO 1.12" sheetId="19" r:id="rId19"/>
    <sheet name="CUADRO 1.13" sheetId="20" r:id="rId20"/>
  </sheets>
  <definedNames>
    <definedName name="_Regression_Int" localSheetId="2" hidden="1">1</definedName>
    <definedName name="_Regression_Int" localSheetId="3" hidden="1">1</definedName>
    <definedName name="A_impresión_IM" localSheetId="2">'CUADRO 1.1A'!$A$11:$N$19</definedName>
    <definedName name="A_impresión_IM" localSheetId="3">'CUADRO 1.1B'!$A$11:$N$19</definedName>
    <definedName name="_xlnm.Print_Area" localSheetId="6">'CUADRO 1,4'!$A$3:$Y$41</definedName>
    <definedName name="_xlnm.Print_Area" localSheetId="7">'CUADRO 1,5'!$A$3:$Y$45</definedName>
    <definedName name="_xlnm.Print_Area" localSheetId="16">'CUADRO 1.10'!$A$3:$Z$72</definedName>
    <definedName name="_xlnm.Print_Area" localSheetId="17">'CUADRO 1.11'!$A$3:$Z$68</definedName>
    <definedName name="_xlnm.Print_Area" localSheetId="18">'CUADRO 1.12'!$A$3:$Z$27</definedName>
    <definedName name="_xlnm.Print_Area" localSheetId="19">'CUADRO 1.13'!$A$3:$Z$18</definedName>
    <definedName name="_xlnm.Print_Area" localSheetId="2">'CUADRO 1.1A'!$A$1:$N$37</definedName>
    <definedName name="_xlnm.Print_Area" localSheetId="3">'CUADRO 1.1B'!$A$1:$N$37</definedName>
    <definedName name="_xlnm.Print_Area" localSheetId="10">'CUADRO 1.8'!$A$3:$Y$79</definedName>
    <definedName name="_xlnm.Print_Area" localSheetId="11">'CUADRO 1.8 B'!$A$3:$Y$44</definedName>
    <definedName name="_xlnm.Print_Area" localSheetId="12">'CUADRO 1.8 C'!$A$3:$Y$64</definedName>
    <definedName name="_xlnm.Print_Area" localSheetId="13">'CUADRO 1.9'!$A$3:$Y$57</definedName>
    <definedName name="_xlnm.Print_Area" localSheetId="14">'CUADRO 1.9 B'!$A$3:$Y$44</definedName>
    <definedName name="_xlnm.Print_Area" localSheetId="15">'CUADRO 1.9 C'!$A$3:$Y$74</definedName>
    <definedName name="PAX_NACIONAL" localSheetId="5">'CUADRO 1,3'!$A$6:$N$31</definedName>
    <definedName name="PAX_NACIONAL" localSheetId="6">'CUADRO 1,4'!$A$6:$T$39</definedName>
    <definedName name="PAX_NACIONAL" localSheetId="7">'CUADRO 1,5'!$A$6:$T$43</definedName>
    <definedName name="PAX_NACIONAL" localSheetId="9">'CUADRO 1,7'!$A$6:$N$42</definedName>
    <definedName name="PAX_NACIONAL" localSheetId="16">'CUADRO 1.10'!$A$6:$U$70</definedName>
    <definedName name="PAX_NACIONAL" localSheetId="17">'CUADRO 1.11'!$A$6:$U$66</definedName>
    <definedName name="PAX_NACIONAL" localSheetId="18">'CUADRO 1.12'!$A$6:$U$25</definedName>
    <definedName name="PAX_NACIONAL" localSheetId="19">'CUADRO 1.13'!$A$6:$U$16</definedName>
    <definedName name="PAX_NACIONAL" localSheetId="8">'CUADRO 1.6'!$A$6:$N$60</definedName>
    <definedName name="PAX_NACIONAL" localSheetId="10">'CUADRO 1.8'!$A$6:$T$76</definedName>
    <definedName name="PAX_NACIONAL" localSheetId="11">'CUADRO 1.8 B'!$A$6:$T$41</definedName>
    <definedName name="PAX_NACIONAL" localSheetId="12">'CUADRO 1.8 C'!$A$6:$T$61</definedName>
    <definedName name="PAX_NACIONAL" localSheetId="13">'CUADRO 1.9'!$A$6:$T$54</definedName>
    <definedName name="PAX_NACIONAL" localSheetId="14">'CUADRO 1.9 B'!$A$6:$T$41</definedName>
    <definedName name="PAX_NACIONAL" localSheetId="15">'CUADRO 1.9 C'!$A$6:$T$71</definedName>
    <definedName name="PAX_NACIONAL">'CUADRO 1,2'!$A$6:$N$34</definedName>
    <definedName name="_xlnm.Print_Titles" localSheetId="2">'CUADRO 1.1A'!$4:$10</definedName>
    <definedName name="_xlnm.Print_Titles" localSheetId="3">'CUADRO 1.1B'!$4:$10</definedName>
    <definedName name="Títulos_a_imprimir_IM" localSheetId="2">'CUADRO 1.1A'!$4:$10</definedName>
    <definedName name="Títulos_a_imprimir_IM" localSheetId="3">'CUADRO 1.1B'!$4:$10</definedName>
  </definedNames>
  <calcPr fullCalcOnLoad="1"/>
</workbook>
</file>

<file path=xl/sharedStrings.xml><?xml version="1.0" encoding="utf-8"?>
<sst xmlns="http://schemas.openxmlformats.org/spreadsheetml/2006/main" count="1619" uniqueCount="498">
  <si>
    <t>Fuente: Empresas Aéreas Archivo Origen-Destino, Tráfico de Aerotaxis, Tráfico de Vuelos Charter.  *: Variación superior al 500%</t>
  </si>
  <si>
    <t xml:space="preserve">Información provisional. </t>
  </si>
  <si>
    <t>Variación Acumulada %</t>
  </si>
  <si>
    <t>Variación Mensual %</t>
  </si>
  <si>
    <t>Información acumulada</t>
  </si>
  <si>
    <t>Marzo</t>
  </si>
  <si>
    <t>Febrero</t>
  </si>
  <si>
    <t>Enero</t>
  </si>
  <si>
    <t>Diciembre</t>
  </si>
  <si>
    <t>Noviembre</t>
  </si>
  <si>
    <t>Octubre</t>
  </si>
  <si>
    <t>Septiembre</t>
  </si>
  <si>
    <t>Agosto</t>
  </si>
  <si>
    <t>Julio</t>
  </si>
  <si>
    <t>Junio</t>
  </si>
  <si>
    <t xml:space="preserve">Mayo </t>
  </si>
  <si>
    <t>Abril</t>
  </si>
  <si>
    <t>Total</t>
  </si>
  <si>
    <t>Llegados</t>
  </si>
  <si>
    <t>Salidos</t>
  </si>
  <si>
    <t>Regular + No Regular</t>
  </si>
  <si>
    <t>No Regular</t>
  </si>
  <si>
    <t>Regular</t>
  </si>
  <si>
    <t>PERIODO</t>
  </si>
  <si>
    <t>TOTAL</t>
  </si>
  <si>
    <t>I N T E R N A C I O N A L</t>
  </si>
  <si>
    <t xml:space="preserve">   N A C I O N A L</t>
  </si>
  <si>
    <t>Cuadro 1.1A Comportamiento del transporte aéreo regular y no regular - Pasajeros</t>
  </si>
  <si>
    <t>Ir al Indice</t>
  </si>
  <si>
    <t>Incluye la carga y el correo.</t>
  </si>
  <si>
    <t>Fuente: Empresas Aéreas Archivo Tráfico por Equipo, Tráfico de Aerotaxis, Tráfico de Vuelos Charter</t>
  </si>
  <si>
    <t>Llegada</t>
  </si>
  <si>
    <t>Salida</t>
  </si>
  <si>
    <t>Cuadro 1.1B Comportamiento del transporte aéreo regular y no regular - Carga (ton)</t>
  </si>
  <si>
    <t>% Var.</t>
  </si>
  <si>
    <t>% PART</t>
  </si>
  <si>
    <t>Comparativo acumulado</t>
  </si>
  <si>
    <t>Comparativo mensual</t>
  </si>
  <si>
    <t>EMPRESA</t>
  </si>
  <si>
    <t>Operación regular y no regular</t>
  </si>
  <si>
    <t xml:space="preserve">Cuadro 1.2 Pasajeros nacionales por empresa </t>
  </si>
  <si>
    <t>Fuente: Empresas Aéreas Archivo Origen-Destino, tráfico de vuelos charter, tráfico de aerotaxis.</t>
  </si>
  <si>
    <t xml:space="preserve">Cuadro 1.3 Carga nacional por empresa </t>
  </si>
  <si>
    <t>Fuente: Empresas Aéreas, Archivos Origen-Destino, Tráfico por Equipo, Tráfico de Aerotaixs.</t>
  </si>
  <si>
    <t xml:space="preserve">Información provisional. *: Variación superior a 500%   </t>
  </si>
  <si>
    <t>Aerolínea</t>
  </si>
  <si>
    <t>Operación Regular y no regular</t>
  </si>
  <si>
    <t>Cuadro 1.4 Pasajeros Internacionales por Empresa</t>
  </si>
  <si>
    <t>Cuadro 1.5 Carga Internacional por Empresa</t>
  </si>
  <si>
    <t>Empresas Aéreas Archivo Origen-Destino, Tráfico de Vuelos Charter, Tráfico de Aerotaxis.</t>
  </si>
  <si>
    <t xml:space="preserve">Información provisional . Fuente: </t>
  </si>
  <si>
    <t>*</t>
  </si>
  <si>
    <t xml:space="preserve">TOTAL </t>
  </si>
  <si>
    <t>RUTA</t>
  </si>
  <si>
    <t>Cuadro 1.6 Pasajeros nacionales por principales rutas</t>
  </si>
  <si>
    <t>Fuente: Empresas aéreas, archivo origen-destino, tráfico de aerotaxis, tráfico de vuelos charter.</t>
  </si>
  <si>
    <t>Información provisional . Carga: Incluye el correo.</t>
  </si>
  <si>
    <t>Cuadro 1.7 Carga nacional por principales rutas</t>
  </si>
  <si>
    <t>Fuente: Empresas Aéreas: Archivos Origen-Destno, Tráfico de Aerotaxis, Tráfico de Vuelos Charter.</t>
  </si>
  <si>
    <t>OTROS</t>
  </si>
  <si>
    <t>ISLAS CARIBE</t>
  </si>
  <si>
    <t>CENTRO AMÉRICA</t>
  </si>
  <si>
    <t>EUROPA</t>
  </si>
  <si>
    <t>SURAMERICA</t>
  </si>
  <si>
    <t>NORTEAMÉRICA</t>
  </si>
  <si>
    <t>Mercado - Ruta</t>
  </si>
  <si>
    <t>Cuadro 1.8 Pasajeros internacionales por principales rutas</t>
  </si>
  <si>
    <t>Continente - País</t>
  </si>
  <si>
    <t>Incluye operación Regular y no regular</t>
  </si>
  <si>
    <t>Cuadro 1.8B Pasajeros Internacionales por Continente y País</t>
  </si>
  <si>
    <t>Fuente: Empresas Aéreas</t>
  </si>
  <si>
    <t>Mercado - Empresa</t>
  </si>
  <si>
    <t>Cuadro 1.8C Pasajeros Internacionales por Mercado y Empresa</t>
  </si>
  <si>
    <t>Cuadro 1.9 Carga internacional por principales rutas</t>
  </si>
  <si>
    <t>Mercado - País</t>
  </si>
  <si>
    <t>Cuadro 1.9B Carga Internacional por Mercado y País</t>
  </si>
  <si>
    <t>Cuadro 1.9C Carga Internacional por Mercado y Empresa</t>
  </si>
  <si>
    <t>Aeronáutica Civil de Colombia</t>
  </si>
  <si>
    <t>Oficina de Transporte Aéreo</t>
  </si>
  <si>
    <t>Grupo de Estudios Sectoriales</t>
  </si>
  <si>
    <t xml:space="preserve">Indice </t>
  </si>
  <si>
    <t>Novedades</t>
  </si>
  <si>
    <t xml:space="preserve">Cuadro 1.1A </t>
  </si>
  <si>
    <t>Comportamiento del Transporte aéreo regular y no regular - Pasajeros</t>
  </si>
  <si>
    <t xml:space="preserve">Cuadro 1.1B </t>
  </si>
  <si>
    <t>Comportamiento del Transporte aéreo regular y no regular - Carga</t>
  </si>
  <si>
    <t xml:space="preserve">Cuadro 1.2 </t>
  </si>
  <si>
    <t>Pasajeros Nacionales por empresa</t>
  </si>
  <si>
    <t>Cuadro 1.3</t>
  </si>
  <si>
    <t xml:space="preserve">Carga nacional por empresa </t>
  </si>
  <si>
    <t>Cuadro 1.4</t>
  </si>
  <si>
    <t xml:space="preserve">Pasajeros Internacionales por empresa </t>
  </si>
  <si>
    <t>Cuadro 1.5</t>
  </si>
  <si>
    <t>Carga internacional por empresa</t>
  </si>
  <si>
    <t>Cuadro 1.6</t>
  </si>
  <si>
    <t xml:space="preserve">Pasajeros Nacionales por principales rutas </t>
  </si>
  <si>
    <t xml:space="preserve">Cuadro 1.7 </t>
  </si>
  <si>
    <t>Carga nacional por principales rutas</t>
  </si>
  <si>
    <t>Cuadro 1.8</t>
  </si>
  <si>
    <t xml:space="preserve">Pasajeros internacionales por principales rutas </t>
  </si>
  <si>
    <t>Cuadro 1.8B</t>
  </si>
  <si>
    <t>Pasajeros internacionales por mercado y país</t>
  </si>
  <si>
    <t>Cuadro 1.8C</t>
  </si>
  <si>
    <t>Pasajeros internacionales por mercado y empresa</t>
  </si>
  <si>
    <t>Cuadro 1.9</t>
  </si>
  <si>
    <t>Carga internacional por principales rutas - Regular y no regular</t>
  </si>
  <si>
    <t>Cuadro 1.9B</t>
  </si>
  <si>
    <t>Carga internacional  por mercado y país</t>
  </si>
  <si>
    <t>Cuadro 1.9C</t>
  </si>
  <si>
    <t>Carga internacional  por mercado y empresa</t>
  </si>
  <si>
    <t>Edición</t>
  </si>
  <si>
    <t>Estadístico Grupo de Estudios Sectoriales</t>
  </si>
  <si>
    <t>juan.torres@aerocivil.gov.co</t>
  </si>
  <si>
    <t>Novedades.:</t>
  </si>
  <si>
    <t>A partir del mes de enero de 2011, el boletín de origen-destino, contendrá información de transporte regular y transporte no regular.</t>
  </si>
  <si>
    <t>Transporte Regular:</t>
  </si>
  <si>
    <t>Comprende la operación comercial sujeta a horarios e itinerarios. Las empresas reportan esta operación conforme al contrato de transporte y la red de rutas de la empresa en el archivo origen-destino.</t>
  </si>
  <si>
    <t>Transporte No Regular:</t>
  </si>
  <si>
    <t>Comprende la operación comercial que no está sujeta a horarios e itinerarios. Esta operación esta compuesta por los vuelos adicionales, los vuelos charter y las empresas de taxi aéreo.</t>
  </si>
  <si>
    <t>En el caso del transporte de pasajeros la operación no regular también incluye los pasajeros transportados por las empresas exclusivas de carga (Tráfico doméstico).</t>
  </si>
  <si>
    <t>Boletín Origen-Destino Abril 2011</t>
  </si>
  <si>
    <t>Ene- Abr 2010</t>
  </si>
  <si>
    <t>Ene- Abr 2011</t>
  </si>
  <si>
    <t>Abr 2011 - Abr 2010</t>
  </si>
  <si>
    <t>Ene - Abr 2011 / Ene - Abr 2010</t>
  </si>
  <si>
    <t>Ene - Abr 2010</t>
  </si>
  <si>
    <t>Ene - Abr 2011</t>
  </si>
  <si>
    <t>Abril 2011</t>
  </si>
  <si>
    <t>Abril 2010</t>
  </si>
  <si>
    <t>Enero - Abril 2011</t>
  </si>
  <si>
    <t>Enero - Abril 2010</t>
  </si>
  <si>
    <t>Ene - Abril 2011</t>
  </si>
  <si>
    <t>Ene - Abril 2010</t>
  </si>
  <si>
    <t>Avianca</t>
  </si>
  <si>
    <t>Aires</t>
  </si>
  <si>
    <t>Copa Airlines Colombia</t>
  </si>
  <si>
    <t>Satena</t>
  </si>
  <si>
    <t>Easy Fly</t>
  </si>
  <si>
    <t>Aer. Antioquia</t>
  </si>
  <si>
    <t>Searca</t>
  </si>
  <si>
    <t>Taxcaldas</t>
  </si>
  <si>
    <t>Petroleum</t>
  </si>
  <si>
    <t>Sarpa</t>
  </si>
  <si>
    <t>Aero Capital Ltda</t>
  </si>
  <si>
    <t>Sadelca</t>
  </si>
  <si>
    <t>Ara</t>
  </si>
  <si>
    <t>Alpes</t>
  </si>
  <si>
    <t>Aeroexpreso del Pacifico</t>
  </si>
  <si>
    <t>Alas de Colombia</t>
  </si>
  <si>
    <t>Saer</t>
  </si>
  <si>
    <t>Aerupia</t>
  </si>
  <si>
    <t>Aerogalan</t>
  </si>
  <si>
    <t>Arall</t>
  </si>
  <si>
    <t>Aca</t>
  </si>
  <si>
    <t>Aeromenegua</t>
  </si>
  <si>
    <t>Aero Apoyo</t>
  </si>
  <si>
    <t>Aeroestar Ltda</t>
  </si>
  <si>
    <t>Aerocol</t>
  </si>
  <si>
    <t>Otras</t>
  </si>
  <si>
    <t>Aerosucre</t>
  </si>
  <si>
    <t>CV Cargo</t>
  </si>
  <si>
    <t>LAS</t>
  </si>
  <si>
    <t>Selva</t>
  </si>
  <si>
    <t>Air Colombia</t>
  </si>
  <si>
    <t>Tampa</t>
  </si>
  <si>
    <t>Taxi Aereo Star</t>
  </si>
  <si>
    <t>Aerovilla</t>
  </si>
  <si>
    <t>American</t>
  </si>
  <si>
    <t>Copa</t>
  </si>
  <si>
    <t>Iberia</t>
  </si>
  <si>
    <t>Taca</t>
  </si>
  <si>
    <t>Aerogal</t>
  </si>
  <si>
    <t>Spirit Airlines</t>
  </si>
  <si>
    <t>Continental</t>
  </si>
  <si>
    <t>Lan Peru</t>
  </si>
  <si>
    <t>Air France</t>
  </si>
  <si>
    <t>Lacsa</t>
  </si>
  <si>
    <t>Lufthansa</t>
  </si>
  <si>
    <t>Delta</t>
  </si>
  <si>
    <t>Lan Chile</t>
  </si>
  <si>
    <t>Jetblue</t>
  </si>
  <si>
    <t>TAM</t>
  </si>
  <si>
    <t>Aeromexico</t>
  </si>
  <si>
    <t>Oceanair</t>
  </si>
  <si>
    <t>Aerol. Argentinas</t>
  </si>
  <si>
    <t>Air Canada</t>
  </si>
  <si>
    <t>Tame</t>
  </si>
  <si>
    <t>VRG Lineas Aereas</t>
  </si>
  <si>
    <t>Dutch Antilles</t>
  </si>
  <si>
    <t>Cubana</t>
  </si>
  <si>
    <t>Insel Air</t>
  </si>
  <si>
    <t>Tiara Air</t>
  </si>
  <si>
    <t>Centurion</t>
  </si>
  <si>
    <t>Linea A. Carguera de Col</t>
  </si>
  <si>
    <t>Airborne Express. Inc</t>
  </si>
  <si>
    <t>Cielos del Peru</t>
  </si>
  <si>
    <t>Florida West</t>
  </si>
  <si>
    <t>Ups</t>
  </si>
  <si>
    <t>Martinair</t>
  </si>
  <si>
    <t>Absa</t>
  </si>
  <si>
    <t>Mas Air</t>
  </si>
  <si>
    <t>Master Top Linhas Aereas</t>
  </si>
  <si>
    <t>Fedex</t>
  </si>
  <si>
    <t>Lufthansa Cargo</t>
  </si>
  <si>
    <t>Cargolux</t>
  </si>
  <si>
    <t>BOG-MDE-BOG</t>
  </si>
  <si>
    <t>BOG-CLO-BOG</t>
  </si>
  <si>
    <t>BOG-CTG-BOG</t>
  </si>
  <si>
    <t>BOG-BAQ-BOG</t>
  </si>
  <si>
    <t>BOG-BGA-BOG</t>
  </si>
  <si>
    <t>BOG-SMR-BOG</t>
  </si>
  <si>
    <t>BOG-CUC-BOG</t>
  </si>
  <si>
    <t>BOG-PEI-BOG</t>
  </si>
  <si>
    <t>BOG-MTR-BOG</t>
  </si>
  <si>
    <t>BOG-ADZ-BOG</t>
  </si>
  <si>
    <t>BOG-EYP-BOG</t>
  </si>
  <si>
    <t>BOG-VUP-BOG</t>
  </si>
  <si>
    <t>BOG-NVA-BOG</t>
  </si>
  <si>
    <t>CTG-MDE-CTG</t>
  </si>
  <si>
    <t>CLO-MDE-CLO</t>
  </si>
  <si>
    <t>APO-EOH-APO</t>
  </si>
  <si>
    <t>EOH-UIB-EOH</t>
  </si>
  <si>
    <t>BOG-EJA-BOG</t>
  </si>
  <si>
    <t>BOG-AXM-BOG</t>
  </si>
  <si>
    <t>BOG-MZL-BOG</t>
  </si>
  <si>
    <t>BOG-PSO-BOG</t>
  </si>
  <si>
    <t>ADZ-CLO-ADZ</t>
  </si>
  <si>
    <t>CLO-CTG-CLO</t>
  </si>
  <si>
    <t>BOG-EOH-BOG</t>
  </si>
  <si>
    <t>ADZ-MDE-ADZ</t>
  </si>
  <si>
    <t>BOG-LET-BOG</t>
  </si>
  <si>
    <t>BAQ-MDE-BAQ</t>
  </si>
  <si>
    <t>BOG-IBE-BOG</t>
  </si>
  <si>
    <t>EOH-MTR-EOH</t>
  </si>
  <si>
    <t>CLO-BAQ-CLO</t>
  </si>
  <si>
    <t>CUC-BGA-CUC</t>
  </si>
  <si>
    <t>BOG-PPN-BOG</t>
  </si>
  <si>
    <t>EOH-PEI-EOH</t>
  </si>
  <si>
    <t>BOG-AUC-BOG</t>
  </si>
  <si>
    <t>ADZ-PVA-ADZ</t>
  </si>
  <si>
    <t>MDE-SMR-MDE</t>
  </si>
  <si>
    <t>BOG-FLA-BOG</t>
  </si>
  <si>
    <t>ADZ-CTG-ADZ</t>
  </si>
  <si>
    <t>BOG-UIB-BOG</t>
  </si>
  <si>
    <t>CTG-PEI-CTG</t>
  </si>
  <si>
    <t>CLO-SMR-CLO</t>
  </si>
  <si>
    <t>CTG-BGA-CTG</t>
  </si>
  <si>
    <t>CLO-PSO-CLO</t>
  </si>
  <si>
    <t>BOG-RCH-BOG</t>
  </si>
  <si>
    <t>ADZ-PEI-ADZ</t>
  </si>
  <si>
    <t>BOG-VVC-BOG</t>
  </si>
  <si>
    <t>BOG-CZU-BOG</t>
  </si>
  <si>
    <t>CAQ-EOH-CAQ</t>
  </si>
  <si>
    <t>CLO-TCO-CLO</t>
  </si>
  <si>
    <t>ADZ-BGA-ADZ</t>
  </si>
  <si>
    <t>EOH-BAQ-EOH</t>
  </si>
  <si>
    <t>OTRAS</t>
  </si>
  <si>
    <t>BOG-MIA-BOG</t>
  </si>
  <si>
    <t>BOG-FLL-BOG</t>
  </si>
  <si>
    <t>MDE-MIA-MDE</t>
  </si>
  <si>
    <t>CLO-MIA-CLO</t>
  </si>
  <si>
    <t>BOG-IAH-BOG</t>
  </si>
  <si>
    <t>BOG-JFK-BOG</t>
  </si>
  <si>
    <t>BOG-ORL-BOG</t>
  </si>
  <si>
    <t>MDE-FLL-MDE</t>
  </si>
  <si>
    <t>BAQ-MIA-BAQ</t>
  </si>
  <si>
    <t>BOG-EWR-BOG</t>
  </si>
  <si>
    <t>CTG-FLL-CTG</t>
  </si>
  <si>
    <t>BOG-YYZ-BOG</t>
  </si>
  <si>
    <t>MDE-JFK-MDE</t>
  </si>
  <si>
    <t>BOG-ATL-BOG</t>
  </si>
  <si>
    <t>AXM-FLL-AXM</t>
  </si>
  <si>
    <t>BOG-LAX-BOG</t>
  </si>
  <si>
    <t>BOG-LIM-BOG</t>
  </si>
  <si>
    <t>BOG-UIO-BOG</t>
  </si>
  <si>
    <t>BOG-CCS-BOG</t>
  </si>
  <si>
    <t>BOG-BUE-BOG</t>
  </si>
  <si>
    <t>BOG-GRU-BOG</t>
  </si>
  <si>
    <t>BOG-SCL-BOG</t>
  </si>
  <si>
    <t>BOG-SAO-BOG</t>
  </si>
  <si>
    <t>BOG-GYE-BOG</t>
  </si>
  <si>
    <t>MDE-UIO-MDE</t>
  </si>
  <si>
    <t>MDE-LIM-MDE</t>
  </si>
  <si>
    <t>BOG-VLN-BOG</t>
  </si>
  <si>
    <t>MDE-CCS-MDE</t>
  </si>
  <si>
    <t>CLO-UIO-CLO</t>
  </si>
  <si>
    <t>CTG-CCS-CTG</t>
  </si>
  <si>
    <t>CLO-CCS-CLO</t>
  </si>
  <si>
    <t>BOG-MAD-BOG</t>
  </si>
  <si>
    <t>BOG-CDG-BOG</t>
  </si>
  <si>
    <t>BOG-FRA-BOG</t>
  </si>
  <si>
    <t>CLO-MAD-CLO</t>
  </si>
  <si>
    <t>MDE-MAD-MDE</t>
  </si>
  <si>
    <t>BOG-BCN-BOG</t>
  </si>
  <si>
    <t>PEI-MAD-PEI</t>
  </si>
  <si>
    <t>CTG-MAD-CTG</t>
  </si>
  <si>
    <t>BAQ-MAD-BAQ</t>
  </si>
  <si>
    <t>CLO-BCN-CLO</t>
  </si>
  <si>
    <t>BOG-PTY-BOG</t>
  </si>
  <si>
    <t>BOG-MEX-BOG</t>
  </si>
  <si>
    <t>MDE-PTY-MDE</t>
  </si>
  <si>
    <t>CLO-PTY-CLO</t>
  </si>
  <si>
    <t>BOG-SJO-BOG</t>
  </si>
  <si>
    <t>CTG-PTY-CTG</t>
  </si>
  <si>
    <t>BAQ-PTY-BAQ</t>
  </si>
  <si>
    <t>BOG-SDQ-BOG</t>
  </si>
  <si>
    <t>ADZ-PTY-ADZ</t>
  </si>
  <si>
    <t>BOG-PUJ-BOG</t>
  </si>
  <si>
    <t>BOG-AUA-BOG</t>
  </si>
  <si>
    <t>BOG-HAV-BOG</t>
  </si>
  <si>
    <t>BOG-CUR-BOG</t>
  </si>
  <si>
    <t>MDE-CUR-MDE</t>
  </si>
  <si>
    <t>MDE-AUA-MDE</t>
  </si>
  <si>
    <t>CLO-AUA-CLO</t>
  </si>
  <si>
    <t>ESTADOS UNIDOS</t>
  </si>
  <si>
    <t>CANADA</t>
  </si>
  <si>
    <t>PUERTO RICO</t>
  </si>
  <si>
    <t>ECUADOR</t>
  </si>
  <si>
    <t>PERU</t>
  </si>
  <si>
    <t>BRASIL</t>
  </si>
  <si>
    <t>VENEZUELA</t>
  </si>
  <si>
    <t>ARGENTINA</t>
  </si>
  <si>
    <t>CHILE</t>
  </si>
  <si>
    <t>BOLIVIA</t>
  </si>
  <si>
    <t>URUGUAY</t>
  </si>
  <si>
    <t>ESPAÑA</t>
  </si>
  <si>
    <t>FRANCIA</t>
  </si>
  <si>
    <t>ALEMANIA</t>
  </si>
  <si>
    <t>PANAMA</t>
  </si>
  <si>
    <t>MEXICO</t>
  </si>
  <si>
    <t>COSTA RICA</t>
  </si>
  <si>
    <t>EL SALVADOR</t>
  </si>
  <si>
    <t>REPUBLICA DOMINICANA</t>
  </si>
  <si>
    <t>GUATEMALA</t>
  </si>
  <si>
    <t>HONDURAS</t>
  </si>
  <si>
    <t>ANTILLAS HOLANDESAS</t>
  </si>
  <si>
    <t>CUBA</t>
  </si>
  <si>
    <t>BOG-CPQ-BOG</t>
  </si>
  <si>
    <t>BOG-AMS-BOG</t>
  </si>
  <si>
    <t>BOG-LUX-BOG</t>
  </si>
  <si>
    <t>PARAGUAY</t>
  </si>
  <si>
    <t>HOLANDA</t>
  </si>
  <si>
    <t>LUXEMBURGO</t>
  </si>
  <si>
    <t>INGLATERRA</t>
  </si>
  <si>
    <t>BARBADOS</t>
  </si>
  <si>
    <t>CV CARGO</t>
  </si>
  <si>
    <t>Cuadro 1.10</t>
  </si>
  <si>
    <t>Cuadro 1.11</t>
  </si>
  <si>
    <t>Cuadro 1.12</t>
  </si>
  <si>
    <t>Cuadro 1.13</t>
  </si>
  <si>
    <t>Cuadro 1.10 Pasajeros nacionales por Aeropuerto</t>
  </si>
  <si>
    <t>Ciudad</t>
  </si>
  <si>
    <t>Aeropuerto</t>
  </si>
  <si>
    <t>Nota: No incluye los pasajeros en tránsito, ni pasajeros en conexión.</t>
  </si>
  <si>
    <t>BOGOTA</t>
  </si>
  <si>
    <t>BOGOTA - ELDORADO</t>
  </si>
  <si>
    <t>RIONEGRO - ANTIOQUIA</t>
  </si>
  <si>
    <t>RIONEGRO - JOSE M. CORDOVA</t>
  </si>
  <si>
    <t>CALI</t>
  </si>
  <si>
    <t>CALI - ALFONSO BONILLA ARAGON</t>
  </si>
  <si>
    <t>CARTAGENA</t>
  </si>
  <si>
    <t>CARTAGENA - RAFAEL NUQEZ</t>
  </si>
  <si>
    <t>BARRANQUILLA</t>
  </si>
  <si>
    <t>BARRANQUILLA-E. CORTISSOZ</t>
  </si>
  <si>
    <t>BUCARAMANGA</t>
  </si>
  <si>
    <t>BUCARAMANGA - PALONEGRO</t>
  </si>
  <si>
    <t>MEDELLIN</t>
  </si>
  <si>
    <t>MEDELLIN - OLAYA HERRERA</t>
  </si>
  <si>
    <t>SAN ANDRES - ISLA</t>
  </si>
  <si>
    <t>SAN ANDRES-GUSTAVO ROJAS PINILLA</t>
  </si>
  <si>
    <t>SANTA MARTA</t>
  </si>
  <si>
    <t>SANTA MARTA - SIMON BOLIVAR</t>
  </si>
  <si>
    <t>CUCUTA</t>
  </si>
  <si>
    <t>CUCUTA - CAMILO DAZA</t>
  </si>
  <si>
    <t>PEREIRA</t>
  </si>
  <si>
    <t>PEREIRA - MATECAÑAS</t>
  </si>
  <si>
    <t>MONTERIA</t>
  </si>
  <si>
    <t>MONTERIA - LOS GARZONES</t>
  </si>
  <si>
    <t>EL YOPAL</t>
  </si>
  <si>
    <t>VALLEDUPAR</t>
  </si>
  <si>
    <t>VALLEDUPAR-ALFONSO LOPEZ P.</t>
  </si>
  <si>
    <t>QUIBDO</t>
  </si>
  <si>
    <t>QUIBDO - EL CARAÑO</t>
  </si>
  <si>
    <t>NEIVA</t>
  </si>
  <si>
    <t>NEIVA - BENITO SALAS</t>
  </si>
  <si>
    <t>PASTO</t>
  </si>
  <si>
    <t>PASTO - ANTONIO NARIQO</t>
  </si>
  <si>
    <t>ARMENIA</t>
  </si>
  <si>
    <t>ARMENIA - EL EDEN</t>
  </si>
  <si>
    <t>MANIZALES</t>
  </si>
  <si>
    <t>MANIZALES - LA NUBIA</t>
  </si>
  <si>
    <t>BARRANCABERMEJA</t>
  </si>
  <si>
    <t>BARRANCABERMEJA-YARIGUIES</t>
  </si>
  <si>
    <t>CAREPA</t>
  </si>
  <si>
    <t>ANTONIO ROLDAN BETANCOURT</t>
  </si>
  <si>
    <t>IBAGUE</t>
  </si>
  <si>
    <t>IBAGUE - PERALES</t>
  </si>
  <si>
    <t>LETICIA</t>
  </si>
  <si>
    <t>LETICIA-ALFREDO VASQUEZ COBO</t>
  </si>
  <si>
    <t>POPAYAN</t>
  </si>
  <si>
    <t>POPAYAN - GMOLEON VALENCIA</t>
  </si>
  <si>
    <t>VILLAVICENCIO</t>
  </si>
  <si>
    <t>VANGUARDIA</t>
  </si>
  <si>
    <t>ARAUCA - MUNICIPIO</t>
  </si>
  <si>
    <t>ARAUCA - SANTIAGO PEREZ QUIROZ</t>
  </si>
  <si>
    <t>FLORENCIA</t>
  </si>
  <si>
    <t>GUSTAVO ARTUNDUAGA PAREDES</t>
  </si>
  <si>
    <t>PROVIDENCIA</t>
  </si>
  <si>
    <t>PROVIDENCIA- EL EMBRUJO</t>
  </si>
  <si>
    <t>TUMACO</t>
  </si>
  <si>
    <t>TUMACO - LA FLORIDA</t>
  </si>
  <si>
    <t>PUERTO GAITAN</t>
  </si>
  <si>
    <t>MORELIA</t>
  </si>
  <si>
    <t>COROZAL</t>
  </si>
  <si>
    <t>COROZAL - LAS BRUJAS</t>
  </si>
  <si>
    <t>RIOHACHA</t>
  </si>
  <si>
    <t>RIOHACHA-ALMIRANTE PADILLA</t>
  </si>
  <si>
    <t>PUERTO ASIS</t>
  </si>
  <si>
    <t>PUERTO ASIS - 3 DE MAYO</t>
  </si>
  <si>
    <t>MAICAO</t>
  </si>
  <si>
    <t>JORGE ISAACS (ANTES LA MINA)</t>
  </si>
  <si>
    <t>CAUCASIA</t>
  </si>
  <si>
    <t>CAUCASIA- JUAN H. WHITE</t>
  </si>
  <si>
    <t>PUERTO CARRENO</t>
  </si>
  <si>
    <t>CARREÑO-GERMAN OLANO</t>
  </si>
  <si>
    <t>BAHIA SOLANO</t>
  </si>
  <si>
    <t>BAHIA SOLANO - JOSE C. MUTIS</t>
  </si>
  <si>
    <t>MITU</t>
  </si>
  <si>
    <t>GUAPI</t>
  </si>
  <si>
    <t>GUAPI - JUAN CASIANO</t>
  </si>
  <si>
    <t>NUQUI</t>
  </si>
  <si>
    <t>NUQUI - REYES MURILLO</t>
  </si>
  <si>
    <t>PUERTO INIRIDA</t>
  </si>
  <si>
    <t>PUERTO INIRIDA - CESAR GAVIRIA TRUJ</t>
  </si>
  <si>
    <t>SAN JOSE DEL GUAVIARE</t>
  </si>
  <si>
    <t>CUMARIBO</t>
  </si>
  <si>
    <t>LOMA DE CHIRIGUANA</t>
  </si>
  <si>
    <t>CALENTURITAS</t>
  </si>
  <si>
    <t>VILLA GARZON</t>
  </si>
  <si>
    <t>CAPURGANA</t>
  </si>
  <si>
    <t>EL BAGRE</t>
  </si>
  <si>
    <t>PUERTO LEGUIZAMO</t>
  </si>
  <si>
    <t>REMEDIOS</t>
  </si>
  <si>
    <t>REMEDIOS OTU</t>
  </si>
  <si>
    <t>URIBIA</t>
  </si>
  <si>
    <t>PUERTO BOLIVAR - PORTETE</t>
  </si>
  <si>
    <t>TIMBIQUI</t>
  </si>
  <si>
    <t>BUENAVENTURA</t>
  </si>
  <si>
    <t>PUERTO BOYACA</t>
  </si>
  <si>
    <t>VELASQUEZ</t>
  </si>
  <si>
    <t>LA PRIMAVERA</t>
  </si>
  <si>
    <t>TIBU</t>
  </si>
  <si>
    <t>ALDANA</t>
  </si>
  <si>
    <t>IPIALES - SAN LUIS</t>
  </si>
  <si>
    <t>MALAGA</t>
  </si>
  <si>
    <t>TOLU</t>
  </si>
  <si>
    <t>LA MACARENA</t>
  </si>
  <si>
    <t>LA MACARENA - META</t>
  </si>
  <si>
    <t>MEDINA</t>
  </si>
  <si>
    <t>Cuadro 1.11 Carga nacional por Aeropuerto</t>
  </si>
  <si>
    <t>Nota: No incluye carga en tránsito. La carga Incluye el correo.</t>
  </si>
  <si>
    <t>SAN MARTIN</t>
  </si>
  <si>
    <t>MATUPA</t>
  </si>
  <si>
    <t>SOLANO</t>
  </si>
  <si>
    <t>MIRAFLORES - GUAVIARE</t>
  </si>
  <si>
    <t>MIRAFLORES</t>
  </si>
  <si>
    <t>CARURU</t>
  </si>
  <si>
    <t>GUERIMA</t>
  </si>
  <si>
    <t>GUAINIA (BARRANCO MINAS)</t>
  </si>
  <si>
    <t>BARRANCO MINAS</t>
  </si>
  <si>
    <t>TARAIRA</t>
  </si>
  <si>
    <t>LA PEDRERA</t>
  </si>
  <si>
    <t>MAPIRIPAN</t>
  </si>
  <si>
    <t>TRES ESQUINAS AB</t>
  </si>
  <si>
    <t>WACARICUARA</t>
  </si>
  <si>
    <t>Cuadro 1.12 Pasajeros internacionales por Aeropuerto</t>
  </si>
  <si>
    <t>Cuadro 1.13 Carga internacional por aeropuerto</t>
  </si>
  <si>
    <t>Pasajeros nacionales por aeropuerto</t>
  </si>
  <si>
    <t>Carga doméstica por aeropuerto</t>
  </si>
  <si>
    <t>Pasajeros internacionales por aeropuerto</t>
  </si>
  <si>
    <t>Carga internacional  por aeropuerto</t>
  </si>
  <si>
    <t>La aerolínea Insel Air empezó a operar la ruta Ríonegro - Cuaraco y regreso, a partir del 16 de abril de 2011.</t>
  </si>
  <si>
    <t>Conceptos.:</t>
  </si>
  <si>
    <t xml:space="preserve">A partir del mes de abril de 2011, el boletín incluirá la operación de aeropuertos (pasajeros y carga) , en los cuadros 1.10 al 1.13. Estos cuadros reflejan el aeropuerto que es el origen o destino final de los pasajeros o la carga, </t>
  </si>
  <si>
    <t>sin importar el número de trayectos, por lo tanto no incluyen pasajeros o carga en tránsito ni pasajeros en conexión. Si se desea conocer las cifras totales de pasajeros y carga de los aeropuertos, se debe consultar</t>
  </si>
  <si>
    <r>
      <t xml:space="preserve">el boletín estadístico </t>
    </r>
    <r>
      <rPr>
        <b/>
        <sz val="12"/>
        <color indexed="56"/>
        <rFont val="Century Gothic"/>
        <family val="2"/>
      </rPr>
      <t>Tráfico de Aeropuertos.</t>
    </r>
  </si>
  <si>
    <t>Las empresas aéreas son la fuente de la información de este boletín, por medio de los archivos de origen-destino, tráfico de aerotaxis y tráfico de vuelos charter.</t>
  </si>
  <si>
    <t>Nuevo!</t>
  </si>
  <si>
    <t>Novedades y conceptos importantes.</t>
  </si>
  <si>
    <t>que tenga un impacto inferior al 0,3% en el tráfico de pasajeros.</t>
  </si>
  <si>
    <t xml:space="preserve">La aerolínea Satena se encuentra implementando un nuevo sistema de información, por ende la misma tiene el carácter de provisional. Si es necesario realizar ajustes en la información de esta aerolínea, se espera </t>
  </si>
  <si>
    <t>SANTIAGO CASTRO GOMEZ</t>
  </si>
  <si>
    <t>ADRIANA SANCLEMENTE ALZATE</t>
  </si>
  <si>
    <t>Jefe Oficina de Transporte Aéreo</t>
  </si>
  <si>
    <t>JORGE ALONSO QUINTANA CRISTANCHO</t>
  </si>
  <si>
    <t>Jefe Grupo de Estudios Sectoriales</t>
  </si>
  <si>
    <t>Director General Aeronáutica Civil</t>
  </si>
  <si>
    <t>JUAN CARLOS TORRES CAMARGO</t>
  </si>
</sst>
</file>

<file path=xl/styles.xml><?xml version="1.0" encoding="utf-8"?>
<styleSheet xmlns="http://schemas.openxmlformats.org/spreadsheetml/2006/main">
  <numFmts count="1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_);\(#,##0.000\)"/>
    <numFmt numFmtId="165" formatCode="0.0%"/>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146">
    <font>
      <sz val="11"/>
      <color theme="1"/>
      <name val="Calibri"/>
      <family val="2"/>
    </font>
    <font>
      <sz val="11"/>
      <color indexed="8"/>
      <name val="Calibri"/>
      <family val="2"/>
    </font>
    <font>
      <sz val="10"/>
      <name val="Courier"/>
      <family val="3"/>
    </font>
    <font>
      <sz val="10"/>
      <name val="Century Gothic"/>
      <family val="2"/>
    </font>
    <font>
      <sz val="9"/>
      <name val="Century Gothic"/>
      <family val="2"/>
    </font>
    <font>
      <b/>
      <sz val="10"/>
      <name val="Century Gothic"/>
      <family val="2"/>
    </font>
    <font>
      <sz val="11"/>
      <name val="Century Gothic"/>
      <family val="2"/>
    </font>
    <font>
      <sz val="11"/>
      <name val="Arial Narrow"/>
      <family val="2"/>
    </font>
    <font>
      <b/>
      <sz val="11"/>
      <name val="Arial"/>
      <family val="2"/>
    </font>
    <font>
      <b/>
      <sz val="11"/>
      <name val="Arial Narrow"/>
      <family val="2"/>
    </font>
    <font>
      <sz val="11"/>
      <name val="Arial"/>
      <family val="2"/>
    </font>
    <font>
      <sz val="10"/>
      <name val="Arial"/>
      <family val="2"/>
    </font>
    <font>
      <b/>
      <sz val="10"/>
      <name val="Arial"/>
      <family val="2"/>
    </font>
    <font>
      <b/>
      <sz val="11"/>
      <name val="Century Gothic"/>
      <family val="2"/>
    </font>
    <font>
      <b/>
      <sz val="12"/>
      <name val="Century Gothic"/>
      <family val="2"/>
    </font>
    <font>
      <sz val="12"/>
      <name val="Century Gothic"/>
      <family val="2"/>
    </font>
    <font>
      <sz val="12"/>
      <name val="Courier"/>
      <family val="3"/>
    </font>
    <font>
      <b/>
      <sz val="12"/>
      <name val="Courier"/>
      <family val="3"/>
    </font>
    <font>
      <sz val="10"/>
      <color indexed="12"/>
      <name val="Century Gothic"/>
      <family val="2"/>
    </font>
    <font>
      <sz val="13"/>
      <name val="Arial"/>
      <family val="2"/>
    </font>
    <font>
      <b/>
      <sz val="14"/>
      <name val="Century Gothic"/>
      <family val="2"/>
    </font>
    <font>
      <b/>
      <sz val="13"/>
      <name val="Century Gothic"/>
      <family val="2"/>
    </font>
    <font>
      <b/>
      <sz val="9"/>
      <name val="Century Gothic"/>
      <family val="2"/>
    </font>
    <font>
      <b/>
      <sz val="16"/>
      <name val="Century Gothic"/>
      <family val="2"/>
    </font>
    <font>
      <u val="single"/>
      <sz val="10"/>
      <color indexed="12"/>
      <name val="Courier"/>
      <family val="3"/>
    </font>
    <font>
      <b/>
      <u val="single"/>
      <sz val="16"/>
      <name val="Arial"/>
      <family val="2"/>
    </font>
    <font>
      <sz val="10"/>
      <name val="MS Sans Serif"/>
      <family val="2"/>
    </font>
    <font>
      <b/>
      <sz val="10"/>
      <color indexed="12"/>
      <name val="Century Gothic"/>
      <family val="2"/>
    </font>
    <font>
      <b/>
      <sz val="11"/>
      <color indexed="12"/>
      <name val="Century Gothic"/>
      <family val="2"/>
    </font>
    <font>
      <b/>
      <u val="single"/>
      <sz val="14"/>
      <color indexed="12"/>
      <name val="Arial"/>
      <family val="2"/>
    </font>
    <font>
      <b/>
      <sz val="12"/>
      <color indexed="12"/>
      <name val="Century Gothic"/>
      <family val="2"/>
    </font>
    <font>
      <b/>
      <sz val="13"/>
      <color indexed="12"/>
      <name val="Century Gothic"/>
      <family val="2"/>
    </font>
    <font>
      <sz val="14"/>
      <name val="Century Gothic"/>
      <family val="2"/>
    </font>
    <font>
      <sz val="14"/>
      <name val="MS Sans Serif"/>
      <family val="2"/>
    </font>
    <font>
      <sz val="13"/>
      <name val="Century Gothic"/>
      <family val="2"/>
    </font>
    <font>
      <u val="single"/>
      <sz val="10"/>
      <color indexed="12"/>
      <name val="MS Sans Serif"/>
      <family val="2"/>
    </font>
    <font>
      <b/>
      <u val="single"/>
      <sz val="14"/>
      <color indexed="48"/>
      <name val="Arial"/>
      <family val="2"/>
    </font>
    <font>
      <b/>
      <sz val="14"/>
      <color indexed="12"/>
      <name val="Century Gothic"/>
      <family val="2"/>
    </font>
    <font>
      <b/>
      <sz val="15"/>
      <name val="Century Gothic"/>
      <family val="2"/>
    </font>
    <font>
      <b/>
      <u val="single"/>
      <sz val="15"/>
      <color indexed="12"/>
      <name val="Arial"/>
      <family val="2"/>
    </font>
    <font>
      <b/>
      <sz val="18"/>
      <color indexed="18"/>
      <name val="Arial"/>
      <family val="2"/>
    </font>
    <font>
      <sz val="10"/>
      <color indexed="18"/>
      <name val="Arial"/>
      <family val="2"/>
    </font>
    <font>
      <b/>
      <sz val="19"/>
      <name val="Arial"/>
      <family val="2"/>
    </font>
    <font>
      <b/>
      <sz val="16"/>
      <color indexed="18"/>
      <name val="Arial"/>
      <family val="2"/>
    </font>
    <font>
      <b/>
      <sz val="13"/>
      <color indexed="18"/>
      <name val="Arial"/>
      <family val="2"/>
    </font>
    <font>
      <u val="single"/>
      <sz val="12"/>
      <color indexed="18"/>
      <name val="Arial"/>
      <family val="2"/>
    </font>
    <font>
      <b/>
      <sz val="12"/>
      <color indexed="18"/>
      <name val="Arial"/>
      <family val="2"/>
    </font>
    <font>
      <u val="single"/>
      <sz val="10"/>
      <color indexed="12"/>
      <name val="Arial"/>
      <family val="2"/>
    </font>
    <font>
      <b/>
      <sz val="12"/>
      <color indexed="56"/>
      <name val="Century Gothic"/>
      <family val="2"/>
    </font>
    <font>
      <b/>
      <u val="single"/>
      <sz val="16"/>
      <color indexed="4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36"/>
      <name val="Century Gothic"/>
      <family val="2"/>
    </font>
    <font>
      <b/>
      <sz val="10"/>
      <color indexed="49"/>
      <name val="Century Gothic"/>
      <family val="2"/>
    </font>
    <font>
      <b/>
      <sz val="10"/>
      <color indexed="56"/>
      <name val="Century Gothic"/>
      <family val="2"/>
    </font>
    <font>
      <b/>
      <sz val="10"/>
      <color indexed="30"/>
      <name val="Century Gothic"/>
      <family val="2"/>
    </font>
    <font>
      <b/>
      <sz val="12"/>
      <color indexed="30"/>
      <name val="Century Gothic"/>
      <family val="2"/>
    </font>
    <font>
      <b/>
      <sz val="18"/>
      <color indexed="62"/>
      <name val="Arial"/>
      <family val="2"/>
    </font>
    <font>
      <sz val="10"/>
      <color indexed="62"/>
      <name val="Arial"/>
      <family val="2"/>
    </font>
    <font>
      <b/>
      <sz val="22"/>
      <color indexed="62"/>
      <name val="Arial"/>
      <family val="2"/>
    </font>
    <font>
      <b/>
      <sz val="16"/>
      <color indexed="62"/>
      <name val="Arial"/>
      <family val="2"/>
    </font>
    <font>
      <b/>
      <sz val="14"/>
      <color indexed="62"/>
      <name val="Arial"/>
      <family val="2"/>
    </font>
    <font>
      <sz val="10"/>
      <color indexed="56"/>
      <name val="Arial"/>
      <family val="2"/>
    </font>
    <font>
      <b/>
      <sz val="24"/>
      <color indexed="21"/>
      <name val="Arial"/>
      <family val="2"/>
    </font>
    <font>
      <b/>
      <sz val="19"/>
      <color indexed="56"/>
      <name val="Arial"/>
      <family val="2"/>
    </font>
    <font>
      <b/>
      <sz val="20"/>
      <color indexed="21"/>
      <name val="Arial"/>
      <family val="2"/>
    </font>
    <font>
      <b/>
      <sz val="18"/>
      <color indexed="56"/>
      <name val="Arial"/>
      <family val="2"/>
    </font>
    <font>
      <sz val="10"/>
      <color indexed="56"/>
      <name val="Century Gothic"/>
      <family val="2"/>
    </font>
    <font>
      <sz val="13"/>
      <color indexed="56"/>
      <name val="Century Gothic"/>
      <family val="2"/>
    </font>
    <font>
      <sz val="11"/>
      <color indexed="56"/>
      <name val="Century Gothic"/>
      <family val="2"/>
    </font>
    <font>
      <b/>
      <u val="single"/>
      <sz val="18"/>
      <color indexed="16"/>
      <name val="Century Gothic"/>
      <family val="2"/>
    </font>
    <font>
      <sz val="10"/>
      <color indexed="30"/>
      <name val="Century Gothic"/>
      <family val="2"/>
    </font>
    <font>
      <b/>
      <sz val="18"/>
      <color indexed="49"/>
      <name val="Arial"/>
      <family val="2"/>
    </font>
    <font>
      <b/>
      <u val="single"/>
      <sz val="20"/>
      <color indexed="56"/>
      <name val="Arial"/>
      <family val="2"/>
    </font>
    <font>
      <sz val="12"/>
      <color indexed="56"/>
      <name val="Century Gothic"/>
      <family val="2"/>
    </font>
    <font>
      <b/>
      <u val="single"/>
      <sz val="22"/>
      <color indexed="56"/>
      <name val="Century Gothic"/>
      <family val="2"/>
    </font>
    <font>
      <sz val="10"/>
      <color indexed="9"/>
      <name val="Arial"/>
      <family val="2"/>
    </font>
    <font>
      <b/>
      <sz val="11"/>
      <color indexed="9"/>
      <name val="Arial"/>
      <family val="2"/>
    </font>
    <font>
      <b/>
      <sz val="12"/>
      <color indexed="9"/>
      <name val="Arial"/>
      <family val="2"/>
    </font>
    <font>
      <sz val="11"/>
      <color indexed="9"/>
      <name val="Arial"/>
      <family val="2"/>
    </font>
    <font>
      <u val="single"/>
      <sz val="10"/>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7" tint="-0.24997000396251678"/>
      <name val="Century Gothic"/>
      <family val="2"/>
    </font>
    <font>
      <b/>
      <sz val="10"/>
      <color theme="8" tint="-0.24997000396251678"/>
      <name val="Century Gothic"/>
      <family val="2"/>
    </font>
    <font>
      <b/>
      <sz val="10"/>
      <color theme="3"/>
      <name val="Century Gothic"/>
      <family val="2"/>
    </font>
    <font>
      <b/>
      <sz val="10"/>
      <color rgb="FF0033CC"/>
      <name val="Century Gothic"/>
      <family val="2"/>
    </font>
    <font>
      <b/>
      <sz val="12"/>
      <color rgb="FF0033CC"/>
      <name val="Century Gothic"/>
      <family val="2"/>
    </font>
    <font>
      <b/>
      <sz val="18"/>
      <color theme="4" tint="-0.24997000396251678"/>
      <name val="Arial"/>
      <family val="2"/>
    </font>
    <font>
      <sz val="10"/>
      <color theme="4" tint="-0.24997000396251678"/>
      <name val="Arial"/>
      <family val="2"/>
    </font>
    <font>
      <b/>
      <sz val="22"/>
      <color theme="4" tint="-0.24997000396251678"/>
      <name val="Arial"/>
      <family val="2"/>
    </font>
    <font>
      <b/>
      <sz val="16"/>
      <color theme="4" tint="-0.24997000396251678"/>
      <name val="Arial"/>
      <family val="2"/>
    </font>
    <font>
      <b/>
      <sz val="14"/>
      <color theme="4" tint="-0.24997000396251678"/>
      <name val="Arial"/>
      <family val="2"/>
    </font>
    <font>
      <sz val="10"/>
      <color rgb="FF002060"/>
      <name val="Arial"/>
      <family val="2"/>
    </font>
    <font>
      <b/>
      <sz val="24"/>
      <color theme="8" tint="-0.4999699890613556"/>
      <name val="Arial"/>
      <family val="2"/>
    </font>
    <font>
      <b/>
      <sz val="19"/>
      <color rgb="FF002060"/>
      <name val="Arial"/>
      <family val="2"/>
    </font>
    <font>
      <b/>
      <sz val="20"/>
      <color theme="8" tint="-0.4999699890613556"/>
      <name val="Arial"/>
      <family val="2"/>
    </font>
    <font>
      <b/>
      <sz val="18"/>
      <color rgb="FF002060"/>
      <name val="Arial"/>
      <family val="2"/>
    </font>
    <font>
      <sz val="10"/>
      <color rgb="FF002060"/>
      <name val="Century Gothic"/>
      <family val="2"/>
    </font>
    <font>
      <b/>
      <sz val="12"/>
      <color rgb="FF002060"/>
      <name val="Century Gothic"/>
      <family val="2"/>
    </font>
    <font>
      <sz val="13"/>
      <color rgb="FF002060"/>
      <name val="Century Gothic"/>
      <family val="2"/>
    </font>
    <font>
      <sz val="11"/>
      <color rgb="FF002060"/>
      <name val="Century Gothic"/>
      <family val="2"/>
    </font>
    <font>
      <b/>
      <u val="single"/>
      <sz val="18"/>
      <color theme="5" tint="-0.4999699890613556"/>
      <name val="Century Gothic"/>
      <family val="2"/>
    </font>
    <font>
      <sz val="10"/>
      <color rgb="FF0033CC"/>
      <name val="Century Gothic"/>
      <family val="2"/>
    </font>
    <font>
      <sz val="12"/>
      <color rgb="FF002060"/>
      <name val="Century Gothic"/>
      <family val="2"/>
    </font>
    <font>
      <b/>
      <u val="single"/>
      <sz val="22"/>
      <color theme="3" tint="-0.4999699890613556"/>
      <name val="Century Gothic"/>
      <family val="2"/>
    </font>
    <font>
      <b/>
      <sz val="11"/>
      <color theme="3" tint="-0.4999699890613556"/>
      <name val="Calibri"/>
      <family val="2"/>
    </font>
    <font>
      <sz val="10"/>
      <color theme="0"/>
      <name val="Arial"/>
      <family val="2"/>
    </font>
    <font>
      <b/>
      <sz val="11"/>
      <color theme="0"/>
      <name val="Arial"/>
      <family val="2"/>
    </font>
    <font>
      <b/>
      <sz val="12"/>
      <color theme="0"/>
      <name val="Arial"/>
      <family val="2"/>
    </font>
    <font>
      <sz val="11"/>
      <color theme="0"/>
      <name val="Arial"/>
      <family val="2"/>
    </font>
    <font>
      <u val="single"/>
      <sz val="10"/>
      <color theme="0"/>
      <name val="Arial"/>
      <family val="2"/>
    </font>
    <font>
      <b/>
      <sz val="18"/>
      <color theme="8" tint="0.39998000860214233"/>
      <name val="Arial"/>
      <family val="2"/>
    </font>
    <font>
      <b/>
      <u val="single"/>
      <sz val="20"/>
      <color rgb="FF00206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indexed="22"/>
        <bgColor indexed="64"/>
      </patternFill>
    </fill>
    <fill>
      <patternFill patternType="solid">
        <fgColor theme="3" tint="0.39998000860214233"/>
        <bgColor indexed="64"/>
      </patternFill>
    </fill>
  </fills>
  <borders count="2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right style="thick"/>
      <top>
        <color indexed="63"/>
      </top>
      <bottom style="thick"/>
    </border>
    <border>
      <left>
        <color indexed="63"/>
      </left>
      <right>
        <color indexed="63"/>
      </right>
      <top>
        <color indexed="63"/>
      </top>
      <bottom style="thick"/>
    </border>
    <border>
      <left style="thin"/>
      <right style="thin"/>
      <top>
        <color indexed="63"/>
      </top>
      <bottom style="thick"/>
    </border>
    <border>
      <left>
        <color indexed="63"/>
      </left>
      <right style="thick"/>
      <top>
        <color indexed="63"/>
      </top>
      <bottom style="thick"/>
    </border>
    <border>
      <left style="thick"/>
      <right>
        <color indexed="63"/>
      </right>
      <top>
        <color indexed="63"/>
      </top>
      <bottom style="thick"/>
    </border>
    <border>
      <left style="thick"/>
      <right style="thick"/>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style="thick"/>
      <top>
        <color indexed="63"/>
      </top>
      <bottom style="medium"/>
    </border>
    <border>
      <left>
        <color indexed="63"/>
      </left>
      <right>
        <color indexed="63"/>
      </right>
      <top>
        <color indexed="63"/>
      </top>
      <bottom style="medium"/>
    </border>
    <border>
      <left style="thin"/>
      <right style="thin"/>
      <top>
        <color indexed="63"/>
      </top>
      <bottom style="medium"/>
    </border>
    <border>
      <left>
        <color indexed="63"/>
      </left>
      <right style="thick"/>
      <top>
        <color indexed="63"/>
      </top>
      <bottom style="medium"/>
    </border>
    <border>
      <left style="thick"/>
      <right>
        <color indexed="63"/>
      </right>
      <top>
        <color indexed="63"/>
      </top>
      <bottom style="medium"/>
    </border>
    <border>
      <left style="thick"/>
      <right style="thick"/>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thick"/>
      <top style="medium"/>
      <bottom>
        <color indexed="63"/>
      </bottom>
    </border>
    <border>
      <left style="thick"/>
      <right>
        <color indexed="63"/>
      </right>
      <top style="medium"/>
      <bottom>
        <color indexed="63"/>
      </bottom>
    </border>
    <border>
      <left style="thick"/>
      <right style="thin"/>
      <top>
        <color indexed="63"/>
      </top>
      <bottom style="medium"/>
    </border>
    <border>
      <left style="thick"/>
      <right style="thick"/>
      <top style="thick"/>
      <bottom>
        <color indexed="63"/>
      </bottom>
    </border>
    <border>
      <left>
        <color indexed="63"/>
      </left>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style="thick"/>
      <bottom>
        <color indexed="63"/>
      </bottom>
    </border>
    <border>
      <left>
        <color indexed="63"/>
      </left>
      <right>
        <color indexed="63"/>
      </right>
      <top style="medium"/>
      <bottom style="thick"/>
    </border>
    <border>
      <left style="thin"/>
      <right style="thin"/>
      <top style="medium"/>
      <bottom style="thick"/>
    </border>
    <border>
      <left style="thick"/>
      <right style="thin"/>
      <top style="medium"/>
      <bottom style="thick"/>
    </border>
    <border>
      <left>
        <color indexed="63"/>
      </left>
      <right style="thick"/>
      <top style="medium"/>
      <bottom style="thick"/>
    </border>
    <border>
      <left style="medium"/>
      <right>
        <color indexed="63"/>
      </right>
      <top style="medium"/>
      <bottom style="medium"/>
    </border>
    <border>
      <left style="thin"/>
      <right style="medium"/>
      <top>
        <color indexed="63"/>
      </top>
      <bottom style="medium"/>
    </border>
    <border>
      <left style="medium"/>
      <right style="thin"/>
      <top>
        <color indexed="63"/>
      </top>
      <bottom style="medium"/>
    </border>
    <border>
      <left style="thin"/>
      <right>
        <color indexed="63"/>
      </right>
      <top>
        <color indexed="63"/>
      </top>
      <bottom style="medium"/>
    </border>
    <border>
      <left style="medium"/>
      <right>
        <color indexed="63"/>
      </right>
      <top>
        <color indexed="63"/>
      </top>
      <bottom style="medium"/>
    </border>
    <border>
      <left style="thin"/>
      <right style="medium"/>
      <top>
        <color indexed="63"/>
      </top>
      <bottom style="thin"/>
    </border>
    <border>
      <left style="thin"/>
      <right style="thin"/>
      <top>
        <color indexed="63"/>
      </top>
      <bottom style="thin"/>
    </border>
    <border>
      <left style="medium"/>
      <right style="thin"/>
      <top>
        <color indexed="63"/>
      </top>
      <bottom style="thin"/>
    </border>
    <border>
      <left style="thin"/>
      <right>
        <color indexed="63"/>
      </right>
      <top>
        <color indexed="63"/>
      </top>
      <bottom style="thin"/>
    </border>
    <border>
      <left style="medium"/>
      <right>
        <color indexed="63"/>
      </right>
      <top>
        <color indexed="63"/>
      </top>
      <bottom style="thin"/>
    </border>
    <border>
      <left style="thin"/>
      <right style="medium"/>
      <top style="medium"/>
      <bottom style="double"/>
    </border>
    <border>
      <left style="thin"/>
      <right style="thin"/>
      <top style="medium"/>
      <bottom style="double"/>
    </border>
    <border>
      <left style="medium"/>
      <right>
        <color indexed="63"/>
      </right>
      <top style="medium"/>
      <bottom style="double"/>
    </border>
    <border>
      <left style="thin"/>
      <right>
        <color indexed="63"/>
      </right>
      <top style="medium"/>
      <bottom style="double"/>
    </border>
    <border>
      <left>
        <color indexed="63"/>
      </left>
      <right style="thin"/>
      <top style="medium"/>
      <bottom style="double"/>
    </border>
    <border>
      <left style="medium"/>
      <right style="thin"/>
      <top style="medium"/>
      <bottom style="double"/>
    </border>
    <border>
      <left style="thin"/>
      <right style="thin"/>
      <top style="medium"/>
      <bottom style="medium"/>
    </border>
    <border>
      <left>
        <color indexed="63"/>
      </left>
      <right style="thin"/>
      <top style="medium"/>
      <bottom>
        <color indexed="63"/>
      </bottom>
    </border>
    <border>
      <left style="medium"/>
      <right style="thin"/>
      <top style="medium"/>
      <bottom style="medium"/>
    </border>
    <border>
      <left style="medium"/>
      <right style="thick"/>
      <top style="thin"/>
      <bottom style="thick"/>
    </border>
    <border>
      <left style="double"/>
      <right style="medium"/>
      <top style="thin"/>
      <bottom style="thick"/>
    </border>
    <border>
      <left style="thin"/>
      <right>
        <color indexed="63"/>
      </right>
      <top style="thin"/>
      <bottom style="thick"/>
    </border>
    <border>
      <left style="double"/>
      <right style="thin"/>
      <top style="thin"/>
      <bottom style="thick"/>
    </border>
    <border>
      <left>
        <color indexed="63"/>
      </left>
      <right style="thin"/>
      <top style="thin"/>
      <bottom style="thick"/>
    </border>
    <border>
      <left>
        <color indexed="63"/>
      </left>
      <right style="thick"/>
      <top style="thin"/>
      <bottom style="thick"/>
    </border>
    <border>
      <left style="medium"/>
      <right style="thin"/>
      <top style="thin"/>
      <bottom style="thick"/>
    </border>
    <border>
      <left style="thick"/>
      <right style="medium"/>
      <top style="thin"/>
      <bottom style="thick"/>
    </border>
    <border>
      <left style="medium"/>
      <right style="thick"/>
      <top style="thin"/>
      <bottom style="thin"/>
    </border>
    <border>
      <left style="double"/>
      <right style="medium"/>
      <top style="thin"/>
      <bottom style="thin"/>
    </border>
    <border>
      <left style="thin"/>
      <right>
        <color indexed="63"/>
      </right>
      <top style="thin"/>
      <bottom style="thin"/>
    </border>
    <border>
      <left style="double"/>
      <right style="thin"/>
      <top style="thin"/>
      <bottom style="thin"/>
    </border>
    <border>
      <left>
        <color indexed="63"/>
      </left>
      <right style="thin"/>
      <top style="thin"/>
      <bottom style="thin"/>
    </border>
    <border>
      <left>
        <color indexed="63"/>
      </left>
      <right style="thick"/>
      <top style="thin"/>
      <bottom style="thin"/>
    </border>
    <border>
      <left style="medium"/>
      <right style="thin"/>
      <top style="thin"/>
      <bottom style="thin"/>
    </border>
    <border>
      <left style="thick"/>
      <right style="medium"/>
      <top style="thin"/>
      <bottom style="thin"/>
    </border>
    <border>
      <left style="medium"/>
      <right style="thick"/>
      <top>
        <color indexed="63"/>
      </top>
      <bottom style="thin"/>
    </border>
    <border>
      <left style="double"/>
      <right style="medium"/>
      <top>
        <color indexed="63"/>
      </top>
      <bottom style="thin"/>
    </border>
    <border>
      <left style="double"/>
      <right style="thin"/>
      <top>
        <color indexed="63"/>
      </top>
      <bottom style="thin"/>
    </border>
    <border>
      <left>
        <color indexed="63"/>
      </left>
      <right style="thin"/>
      <top>
        <color indexed="63"/>
      </top>
      <bottom style="thin"/>
    </border>
    <border>
      <left>
        <color indexed="63"/>
      </left>
      <right style="thick"/>
      <top>
        <color indexed="63"/>
      </top>
      <bottom style="thin"/>
    </border>
    <border>
      <left style="thick"/>
      <right style="medium"/>
      <top>
        <color indexed="63"/>
      </top>
      <bottom style="thin"/>
    </border>
    <border>
      <left style="medium"/>
      <right style="thick"/>
      <top style="thick"/>
      <bottom style="double"/>
    </border>
    <border>
      <left style="double"/>
      <right style="medium"/>
      <top style="thick"/>
      <bottom style="double"/>
    </border>
    <border>
      <left>
        <color indexed="63"/>
      </left>
      <right>
        <color indexed="63"/>
      </right>
      <top style="thick"/>
      <bottom style="double"/>
    </border>
    <border>
      <left style="double"/>
      <right style="thin"/>
      <top style="thick"/>
      <bottom style="double"/>
    </border>
    <border>
      <left>
        <color indexed="63"/>
      </left>
      <right style="thin"/>
      <top style="thick"/>
      <bottom style="double"/>
    </border>
    <border>
      <left>
        <color indexed="63"/>
      </left>
      <right style="thick"/>
      <top style="thick"/>
      <bottom style="double"/>
    </border>
    <border>
      <left style="thick"/>
      <right style="thin"/>
      <top style="thick"/>
      <bottom style="double"/>
    </border>
    <border>
      <left style="medium"/>
      <right style="thin"/>
      <top style="thick"/>
      <bottom style="double"/>
    </border>
    <border>
      <left style="thick"/>
      <right style="medium"/>
      <top style="thick"/>
      <bottom style="double"/>
    </border>
    <border>
      <left style="thin"/>
      <right style="thick"/>
      <top>
        <color indexed="63"/>
      </top>
      <bottom style="thick"/>
    </border>
    <border>
      <left style="medium"/>
      <right style="thin"/>
      <top>
        <color indexed="63"/>
      </top>
      <bottom style="thick"/>
    </border>
    <border>
      <left style="thin"/>
      <right style="medium"/>
      <top>
        <color indexed="63"/>
      </top>
      <bottom style="thick"/>
    </border>
    <border>
      <left>
        <color indexed="63"/>
      </left>
      <right style="thin"/>
      <top>
        <color indexed="63"/>
      </top>
      <bottom style="thick"/>
    </border>
    <border>
      <left style="thick"/>
      <right style="medium"/>
      <top>
        <color indexed="63"/>
      </top>
      <bottom style="thick"/>
    </border>
    <border>
      <left style="thin"/>
      <right style="thick"/>
      <top>
        <color indexed="63"/>
      </top>
      <bottom style="thin"/>
    </border>
    <border>
      <left style="thin"/>
      <right style="thick"/>
      <top style="medium"/>
      <bottom style="thick">
        <color theme="5" tint="-0.4999699890613556"/>
      </bottom>
    </border>
    <border>
      <left style="thin"/>
      <right style="thin"/>
      <top style="medium"/>
      <bottom style="thick">
        <color theme="5" tint="-0.4999699890613556"/>
      </bottom>
    </border>
    <border>
      <left style="thin"/>
      <right style="medium"/>
      <top style="medium"/>
      <bottom style="thick">
        <color theme="5" tint="-0.4999699890613556"/>
      </bottom>
    </border>
    <border>
      <left style="medium"/>
      <right style="thin"/>
      <top style="medium"/>
      <bottom style="thick">
        <color theme="5" tint="-0.4999699890613556"/>
      </bottom>
    </border>
    <border>
      <left style="thin"/>
      <right>
        <color indexed="63"/>
      </right>
      <top style="medium"/>
      <bottom style="thick">
        <color theme="5" tint="-0.4999699890613556"/>
      </bottom>
    </border>
    <border>
      <left>
        <color indexed="63"/>
      </left>
      <right style="thin"/>
      <top style="medium"/>
      <bottom style="thick">
        <color theme="5" tint="-0.4999699890613556"/>
      </bottom>
    </border>
    <border>
      <left style="thick"/>
      <right style="medium"/>
      <top style="medium"/>
      <bottom style="thick">
        <color theme="5" tint="-0.4999699890613556"/>
      </bottom>
    </border>
    <border>
      <left style="thin"/>
      <right style="thick"/>
      <top style="medium"/>
      <bottom style="medium"/>
    </border>
    <border>
      <left style="thin"/>
      <right style="medium"/>
      <top style="medium"/>
      <bottom style="medium"/>
    </border>
    <border>
      <left>
        <color indexed="63"/>
      </left>
      <right style="medium"/>
      <top style="medium"/>
      <bottom>
        <color indexed="63"/>
      </bottom>
    </border>
    <border>
      <left>
        <color indexed="63"/>
      </left>
      <right style="thin"/>
      <top style="medium"/>
      <bottom style="medium"/>
    </border>
    <border>
      <left style="thin"/>
      <right style="thick"/>
      <top style="medium"/>
      <bottom style="thick">
        <color theme="4" tint="-0.4999699890613556"/>
      </bottom>
    </border>
    <border>
      <left style="thin"/>
      <right style="thin"/>
      <top style="medium"/>
      <bottom style="thick">
        <color theme="4" tint="-0.4999699890613556"/>
      </bottom>
    </border>
    <border>
      <left style="thin"/>
      <right style="medium"/>
      <top style="medium"/>
      <bottom style="thick">
        <color theme="4" tint="-0.4999699890613556"/>
      </bottom>
    </border>
    <border>
      <left style="medium"/>
      <right style="thin"/>
      <top style="medium"/>
      <bottom style="thick">
        <color theme="4" tint="-0.4999699890613556"/>
      </bottom>
    </border>
    <border>
      <left>
        <color indexed="63"/>
      </left>
      <right style="thin"/>
      <top style="medium"/>
      <bottom style="thick">
        <color theme="4" tint="-0.4999699890613556"/>
      </bottom>
    </border>
    <border>
      <left style="thick"/>
      <right style="medium"/>
      <top style="medium"/>
      <bottom style="thick">
        <color theme="4" tint="-0.4999699890613556"/>
      </bottom>
    </border>
    <border>
      <left style="thin"/>
      <right style="thick"/>
      <top style="medium"/>
      <bottom style="thick"/>
    </border>
    <border>
      <left style="double"/>
      <right style="thin"/>
      <top style="medium"/>
      <bottom style="thick"/>
    </border>
    <border>
      <left style="thin"/>
      <right>
        <color indexed="63"/>
      </right>
      <top style="medium"/>
      <bottom style="thick"/>
    </border>
    <border>
      <left style="medium"/>
      <right style="thin"/>
      <top style="medium"/>
      <bottom style="thick"/>
    </border>
    <border>
      <left style="thin"/>
      <right style="medium"/>
      <top style="medium"/>
      <bottom style="thick"/>
    </border>
    <border>
      <left style="thick"/>
      <right style="medium"/>
      <top style="medium"/>
      <bottom style="thick"/>
    </border>
    <border>
      <left style="thin"/>
      <right style="thick"/>
      <top style="thin"/>
      <bottom style="thin"/>
    </border>
    <border>
      <left style="thin"/>
      <right style="thin"/>
      <top style="thin"/>
      <bottom style="thin"/>
    </border>
    <border>
      <left style="thin"/>
      <right style="medium"/>
      <top style="thin"/>
      <bottom style="thin"/>
    </border>
    <border>
      <left style="thin"/>
      <right style="thick"/>
      <top style="medium"/>
      <bottom style="thin"/>
    </border>
    <border>
      <left style="double"/>
      <right style="thin"/>
      <top style="medium"/>
      <bottom style="thin"/>
    </border>
    <border>
      <left style="thin"/>
      <right>
        <color indexed="63"/>
      </right>
      <top style="medium"/>
      <bottom style="thin"/>
    </border>
    <border>
      <left style="medium"/>
      <right style="thin"/>
      <top style="medium"/>
      <bottom style="thin"/>
    </border>
    <border>
      <left style="thin"/>
      <right style="medium"/>
      <top style="medium"/>
      <bottom style="thin"/>
    </border>
    <border>
      <left style="thick"/>
      <right style="medium"/>
      <top style="medium"/>
      <bottom style="thin"/>
    </border>
    <border>
      <left style="thin"/>
      <right style="thick"/>
      <top style="thin"/>
      <bottom style="medium"/>
    </border>
    <border>
      <left style="double"/>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thick"/>
      <right style="medium"/>
      <top style="thin"/>
      <bottom style="medium"/>
    </border>
    <border>
      <left style="thin"/>
      <right style="thick"/>
      <top>
        <color indexed="63"/>
      </top>
      <bottom>
        <color indexed="63"/>
      </bottom>
    </border>
    <border>
      <left style="double"/>
      <right style="thin"/>
      <top style="thick"/>
      <bottom style="medium"/>
    </border>
    <border>
      <left>
        <color indexed="63"/>
      </left>
      <right>
        <color indexed="63"/>
      </right>
      <top style="thick"/>
      <bottom style="medium"/>
    </border>
    <border>
      <left style="medium"/>
      <right style="thin"/>
      <top style="thick"/>
      <bottom style="medium"/>
    </border>
    <border>
      <left style="thin"/>
      <right style="medium"/>
      <top style="thick"/>
      <bottom style="medium"/>
    </border>
    <border>
      <left style="thin"/>
      <right style="thick"/>
      <top style="thick"/>
      <bottom style="medium"/>
    </border>
    <border>
      <left style="thick"/>
      <right style="medium"/>
      <top style="thick"/>
      <bottom style="medium"/>
    </border>
    <border>
      <left>
        <color indexed="63"/>
      </left>
      <right style="thin"/>
      <top style="medium"/>
      <bottom style="thick"/>
    </border>
    <border>
      <left style="thin"/>
      <right style="double"/>
      <top style="medium"/>
      <bottom style="thick"/>
    </border>
    <border>
      <left style="thin"/>
      <right style="double"/>
      <top style="thin"/>
      <bottom style="thin"/>
    </border>
    <border>
      <left>
        <color indexed="63"/>
      </left>
      <right style="thin"/>
      <top style="medium"/>
      <bottom style="thin"/>
    </border>
    <border>
      <left style="thin"/>
      <right style="double"/>
      <top style="medium"/>
      <bottom style="thin"/>
    </border>
    <border>
      <left style="thin"/>
      <right style="double"/>
      <top>
        <color indexed="63"/>
      </top>
      <bottom style="thin"/>
    </border>
    <border>
      <left>
        <color indexed="63"/>
      </left>
      <right style="thin"/>
      <top style="thin"/>
      <bottom style="medium"/>
    </border>
    <border>
      <left style="thin"/>
      <right style="double"/>
      <top style="thin"/>
      <bottom style="medium"/>
    </border>
    <border>
      <left style="thin"/>
      <right style="thin"/>
      <top style="thin"/>
      <bottom style="medium"/>
    </border>
    <border>
      <left>
        <color indexed="63"/>
      </left>
      <right style="thin"/>
      <top>
        <color indexed="63"/>
      </top>
      <bottom>
        <color indexed="63"/>
      </bottom>
    </border>
    <border>
      <left>
        <color indexed="63"/>
      </left>
      <right style="double"/>
      <top>
        <color indexed="63"/>
      </top>
      <bottom>
        <color indexed="63"/>
      </bottom>
    </border>
    <border>
      <left style="double"/>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ck"/>
      <right style="medium"/>
      <top>
        <color indexed="63"/>
      </top>
      <bottom>
        <color indexed="63"/>
      </bottom>
    </border>
    <border>
      <left style="thin"/>
      <right style="double"/>
      <top style="thin"/>
      <bottom style="thick"/>
    </border>
    <border>
      <left style="thin"/>
      <right style="double"/>
      <top>
        <color indexed="63"/>
      </top>
      <bottom style="medium"/>
    </border>
    <border>
      <left style="double"/>
      <right style="thin"/>
      <top>
        <color indexed="63"/>
      </top>
      <bottom style="medium"/>
    </border>
    <border>
      <left style="thin"/>
      <right style="thick"/>
      <top style="thick"/>
      <bottom style="double"/>
    </border>
    <border>
      <left style="thin"/>
      <right style="medium"/>
      <top style="thick"/>
      <bottom style="double"/>
    </border>
    <border>
      <left style="thick"/>
      <right>
        <color indexed="63"/>
      </right>
      <top>
        <color indexed="63"/>
      </top>
      <bottom style="thin"/>
    </border>
    <border>
      <left style="thick"/>
      <right style="thin"/>
      <top style="thick"/>
      <bottom>
        <color indexed="63"/>
      </bottom>
    </border>
    <border>
      <left style="thin"/>
      <right style="thick"/>
      <top style="thick"/>
      <bottom>
        <color indexed="63"/>
      </bottom>
    </border>
    <border>
      <left style="thick"/>
      <right style="thin"/>
      <top style="thin"/>
      <bottom style="thin"/>
    </border>
    <border>
      <left>
        <color indexed="63"/>
      </left>
      <right>
        <color indexed="63"/>
      </right>
      <top style="thin"/>
      <bottom style="double"/>
    </border>
    <border>
      <left style="thin"/>
      <right>
        <color indexed="63"/>
      </right>
      <top>
        <color indexed="63"/>
      </top>
      <bottom>
        <color indexed="63"/>
      </bottom>
    </border>
    <border>
      <left style="thin"/>
      <right style="thick"/>
      <top style="thin"/>
      <bottom style="thick"/>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thick"/>
    </border>
    <border>
      <left style="thick"/>
      <right style="thin"/>
      <top style="thick"/>
      <bottom style="thick"/>
    </border>
    <border>
      <left style="thin"/>
      <right style="thick"/>
      <top style="thick"/>
      <bottom style="thick"/>
    </border>
    <border>
      <left style="thin"/>
      <right style="thick"/>
      <top style="thin"/>
      <bottom>
        <color indexed="63"/>
      </bottom>
    </border>
    <border>
      <left style="thick"/>
      <right>
        <color indexed="63"/>
      </right>
      <top style="thin"/>
      <bottom>
        <color indexed="63"/>
      </bottom>
    </border>
    <border>
      <left>
        <color indexed="63"/>
      </left>
      <right style="thick"/>
      <top style="thin"/>
      <bottom>
        <color indexed="63"/>
      </bottom>
    </border>
    <border>
      <left style="thick">
        <color indexed="13"/>
      </left>
      <right>
        <color indexed="63"/>
      </right>
      <top style="thick">
        <color indexed="13"/>
      </top>
      <bottom style="thick">
        <color indexed="13"/>
      </bottom>
    </border>
    <border>
      <left>
        <color indexed="63"/>
      </left>
      <right style="thick">
        <color indexed="13"/>
      </right>
      <top style="thick">
        <color indexed="13"/>
      </top>
      <bottom style="thick">
        <color indexed="13"/>
      </bottom>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style="thin"/>
      <right style="medium"/>
      <top style="medium"/>
      <bottom>
        <color indexed="63"/>
      </bottom>
    </border>
    <border>
      <left style="thin"/>
      <right>
        <color indexed="63"/>
      </right>
      <top style="medium"/>
      <bottom>
        <color indexed="63"/>
      </bottom>
    </border>
    <border>
      <left>
        <color indexed="63"/>
      </left>
      <right style="medium"/>
      <top style="medium"/>
      <bottom style="medium"/>
    </border>
    <border>
      <left>
        <color indexed="63"/>
      </left>
      <right style="medium"/>
      <top>
        <color indexed="63"/>
      </top>
      <bottom style="medium"/>
    </border>
    <border>
      <left style="medium"/>
      <right style="thin"/>
      <top style="medium"/>
      <bottom>
        <color indexed="63"/>
      </bottom>
    </border>
    <border>
      <left style="medium"/>
      <right style="thick"/>
      <top style="medium"/>
      <bottom style="thin"/>
    </border>
    <border>
      <left style="medium"/>
      <right style="thick"/>
      <top>
        <color indexed="63"/>
      </top>
      <bottom>
        <color indexed="63"/>
      </bottom>
    </border>
    <border>
      <left style="thin"/>
      <right style="thin"/>
      <top style="thick"/>
      <bottom style="medium"/>
    </border>
    <border>
      <left style="thin"/>
      <right>
        <color indexed="63"/>
      </right>
      <top style="thick"/>
      <bottom style="medium"/>
    </border>
    <border>
      <left>
        <color indexed="63"/>
      </left>
      <right style="thin"/>
      <top style="thick"/>
      <bottom style="medium"/>
    </border>
    <border>
      <left style="double"/>
      <right style="medium"/>
      <top style="medium"/>
      <bottom>
        <color indexed="63"/>
      </bottom>
    </border>
    <border>
      <left style="double"/>
      <right style="medium"/>
      <top>
        <color indexed="63"/>
      </top>
      <bottom style="thick"/>
    </border>
    <border>
      <left style="thin"/>
      <right>
        <color indexed="63"/>
      </right>
      <top style="medium"/>
      <bottom style="medium"/>
    </border>
    <border>
      <left style="thick"/>
      <right style="medium"/>
      <top style="thick"/>
      <bottom style="thin"/>
    </border>
    <border>
      <left style="thick"/>
      <right style="medium"/>
      <top style="thin"/>
      <bottom>
        <color indexed="63"/>
      </botto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style="double"/>
      <right>
        <color indexed="63"/>
      </right>
      <top>
        <color indexed="63"/>
      </top>
      <bottom style="thin"/>
    </border>
    <border>
      <left style="medium"/>
      <right>
        <color indexed="63"/>
      </right>
      <top style="medium"/>
      <bottom style="thin"/>
    </border>
    <border>
      <left style="thick"/>
      <right style="medium"/>
      <top style="medium"/>
      <bottom>
        <color indexed="63"/>
      </bottom>
    </border>
    <border>
      <left style="thick"/>
      <right style="medium"/>
      <top>
        <color indexed="63"/>
      </top>
      <bottom style="medium"/>
    </border>
    <border>
      <left>
        <color indexed="63"/>
      </left>
      <right style="thick"/>
      <top style="medium"/>
      <bottom style="medium"/>
    </border>
    <border>
      <left style="thin"/>
      <right style="thin"/>
      <top style="medium"/>
      <bottom style="thin"/>
    </border>
    <border>
      <left style="thin"/>
      <right style="medium"/>
      <top style="thin"/>
      <bottom style="thick"/>
    </border>
    <border>
      <left style="double"/>
      <right style="thin"/>
      <top style="thin"/>
      <bottom>
        <color indexed="63"/>
      </bottom>
    </border>
    <border>
      <left style="double"/>
      <right style="thin"/>
      <top>
        <color indexed="63"/>
      </top>
      <bottom style="thick"/>
    </border>
    <border>
      <left style="double"/>
      <right>
        <color indexed="63"/>
      </right>
      <top style="thin"/>
      <bottom style="thin"/>
    </border>
    <border>
      <left style="medium"/>
      <right>
        <color indexed="63"/>
      </right>
      <top style="thin"/>
      <bottom style="thin"/>
    </border>
    <border>
      <left>
        <color indexed="63"/>
      </left>
      <right style="double"/>
      <top style="thin"/>
      <bottom style="thin"/>
    </border>
    <border>
      <left>
        <color indexed="63"/>
      </left>
      <right style="thin"/>
      <top style="thin"/>
      <bottom>
        <color indexed="63"/>
      </bottom>
    </border>
    <border>
      <left style="double"/>
      <right style="thin"/>
      <top style="medium"/>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8" fillId="20" borderId="0" applyNumberFormat="0" applyBorder="0" applyAlignment="0" applyProtection="0"/>
    <xf numFmtId="0" fontId="99" fillId="21" borderId="1" applyNumberFormat="0" applyAlignment="0" applyProtection="0"/>
    <xf numFmtId="0" fontId="100" fillId="22" borderId="2" applyNumberFormat="0" applyAlignment="0" applyProtection="0"/>
    <xf numFmtId="0" fontId="101" fillId="0" borderId="3" applyNumberFormat="0" applyFill="0" applyAlignment="0" applyProtection="0"/>
    <xf numFmtId="0" fontId="102" fillId="0" borderId="0" applyNumberFormat="0" applyFill="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7" fillId="26" borderId="0" applyNumberFormat="0" applyBorder="0" applyAlignment="0" applyProtection="0"/>
    <xf numFmtId="0" fontId="97" fillId="27" borderId="0" applyNumberFormat="0" applyBorder="0" applyAlignment="0" applyProtection="0"/>
    <xf numFmtId="0" fontId="97" fillId="28" borderId="0" applyNumberFormat="0" applyBorder="0" applyAlignment="0" applyProtection="0"/>
    <xf numFmtId="0" fontId="103" fillId="29" borderId="1" applyNumberFormat="0" applyAlignment="0" applyProtection="0"/>
    <xf numFmtId="0" fontId="2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6" fillId="31" borderId="0" applyNumberFormat="0" applyBorder="0" applyAlignment="0" applyProtection="0"/>
    <xf numFmtId="0" fontId="11" fillId="0" borderId="0">
      <alignment/>
      <protection/>
    </xf>
    <xf numFmtId="0" fontId="11" fillId="0" borderId="0">
      <alignment/>
      <protection/>
    </xf>
    <xf numFmtId="0" fontId="26" fillId="0" borderId="0">
      <alignment/>
      <protection/>
    </xf>
    <xf numFmtId="0" fontId="107" fillId="0" borderId="0">
      <alignment/>
      <protection/>
    </xf>
    <xf numFmtId="0" fontId="11" fillId="0" borderId="0">
      <alignment/>
      <protection/>
    </xf>
    <xf numFmtId="37" fontId="2" fillId="0" borderId="0">
      <alignment/>
      <protection/>
    </xf>
    <xf numFmtId="37" fontId="2" fillId="0" borderId="0">
      <alignment/>
      <protection/>
    </xf>
    <xf numFmtId="37" fontId="2" fillId="0" borderId="0">
      <alignment/>
      <protection/>
    </xf>
    <xf numFmtId="0" fontId="26" fillId="0" borderId="0">
      <alignment/>
      <protection/>
    </xf>
    <xf numFmtId="0" fontId="26" fillId="0" borderId="0">
      <alignment/>
      <protection/>
    </xf>
    <xf numFmtId="0" fontId="0" fillId="32" borderId="4" applyNumberFormat="0" applyFont="0" applyAlignment="0" applyProtection="0"/>
    <xf numFmtId="9" fontId="0" fillId="0" borderId="0" applyFont="0" applyFill="0" applyBorder="0" applyAlignment="0" applyProtection="0"/>
    <xf numFmtId="0" fontId="108" fillId="21" borderId="5" applyNumberFormat="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0" borderId="6" applyNumberFormat="0" applyFill="0" applyAlignment="0" applyProtection="0"/>
    <xf numFmtId="0" fontId="113" fillId="0" borderId="7" applyNumberFormat="0" applyFill="0" applyAlignment="0" applyProtection="0"/>
    <xf numFmtId="0" fontId="102" fillId="0" borderId="8" applyNumberFormat="0" applyFill="0" applyAlignment="0" applyProtection="0"/>
    <xf numFmtId="0" fontId="114" fillId="0" borderId="9" applyNumberFormat="0" applyFill="0" applyAlignment="0" applyProtection="0"/>
  </cellStyleXfs>
  <cellXfs count="704">
    <xf numFmtId="0" fontId="0" fillId="0" borderId="0" xfId="0" applyFont="1" applyAlignment="1">
      <alignment/>
    </xf>
    <xf numFmtId="37" fontId="3" fillId="0" borderId="0" xfId="60" applyFont="1">
      <alignment/>
      <protection/>
    </xf>
    <xf numFmtId="4" fontId="3" fillId="0" borderId="0" xfId="60" applyNumberFormat="1" applyFont="1">
      <alignment/>
      <protection/>
    </xf>
    <xf numFmtId="37" fontId="3" fillId="0" borderId="0" xfId="60" applyFont="1" applyFill="1">
      <alignment/>
      <protection/>
    </xf>
    <xf numFmtId="2" fontId="3" fillId="0" borderId="0" xfId="60" applyNumberFormat="1" applyFont="1" applyFill="1">
      <alignment/>
      <protection/>
    </xf>
    <xf numFmtId="37" fontId="3" fillId="33" borderId="0" xfId="60" applyFont="1" applyFill="1">
      <alignment/>
      <protection/>
    </xf>
    <xf numFmtId="0" fontId="4" fillId="33" borderId="0" xfId="62" applyNumberFormat="1" applyFont="1" applyFill="1" applyBorder="1">
      <alignment/>
      <protection/>
    </xf>
    <xf numFmtId="39" fontId="5" fillId="33" borderId="0" xfId="60" applyNumberFormat="1" applyFont="1" applyFill="1" applyBorder="1" applyProtection="1">
      <alignment/>
      <protection/>
    </xf>
    <xf numFmtId="37" fontId="5" fillId="33" borderId="0" xfId="60" applyFont="1" applyFill="1" applyBorder="1">
      <alignment/>
      <protection/>
    </xf>
    <xf numFmtId="2" fontId="6" fillId="34" borderId="10" xfId="60" applyNumberFormat="1" applyFont="1" applyFill="1" applyBorder="1" applyAlignment="1" applyProtection="1">
      <alignment horizontal="right" indent="1"/>
      <protection/>
    </xf>
    <xf numFmtId="2" fontId="6" fillId="0" borderId="11" xfId="60" applyNumberFormat="1" applyFont="1" applyFill="1" applyBorder="1" applyAlignment="1" applyProtection="1">
      <alignment horizontal="center"/>
      <protection/>
    </xf>
    <xf numFmtId="2" fontId="6" fillId="0" borderId="12" xfId="60" applyNumberFormat="1" applyFont="1" applyFill="1" applyBorder="1" applyAlignment="1" applyProtection="1">
      <alignment horizontal="center"/>
      <protection/>
    </xf>
    <xf numFmtId="2" fontId="6" fillId="0" borderId="13" xfId="60" applyNumberFormat="1" applyFont="1" applyFill="1" applyBorder="1" applyAlignment="1" applyProtection="1">
      <alignment horizontal="center"/>
      <protection/>
    </xf>
    <xf numFmtId="2" fontId="6" fillId="0" borderId="14" xfId="60" applyNumberFormat="1" applyFont="1" applyFill="1" applyBorder="1" applyAlignment="1" applyProtection="1">
      <alignment horizontal="center"/>
      <protection/>
    </xf>
    <xf numFmtId="2" fontId="6" fillId="0" borderId="12" xfId="60" applyNumberFormat="1" applyFont="1" applyFill="1" applyBorder="1" applyAlignment="1" applyProtection="1">
      <alignment horizontal="right" indent="1"/>
      <protection/>
    </xf>
    <xf numFmtId="2" fontId="6" fillId="0" borderId="14" xfId="60" applyNumberFormat="1" applyFont="1" applyFill="1" applyBorder="1" applyAlignment="1" applyProtection="1">
      <alignment horizontal="right" indent="1"/>
      <protection/>
    </xf>
    <xf numFmtId="37" fontId="5" fillId="0" borderId="11" xfId="60" applyFont="1" applyFill="1" applyBorder="1" applyAlignment="1" applyProtection="1">
      <alignment horizontal="left"/>
      <protection/>
    </xf>
    <xf numFmtId="37" fontId="7" fillId="0" borderId="14" xfId="60" applyFont="1" applyFill="1" applyBorder="1" applyAlignment="1" applyProtection="1">
      <alignment horizontal="left"/>
      <protection/>
    </xf>
    <xf numFmtId="2" fontId="6" fillId="34" borderId="15" xfId="60" applyNumberFormat="1" applyFont="1" applyFill="1" applyBorder="1">
      <alignment/>
      <protection/>
    </xf>
    <xf numFmtId="2" fontId="6" fillId="0" borderId="0" xfId="60" applyNumberFormat="1" applyFont="1" applyFill="1" applyBorder="1" applyAlignment="1" applyProtection="1">
      <alignment horizontal="right" indent="1"/>
      <protection/>
    </xf>
    <xf numFmtId="2" fontId="6" fillId="0" borderId="16" xfId="60" applyNumberFormat="1" applyFont="1" applyFill="1" applyBorder="1" applyAlignment="1" applyProtection="1">
      <alignment horizontal="right" indent="1"/>
      <protection/>
    </xf>
    <xf numFmtId="2" fontId="6" fillId="0" borderId="17" xfId="60" applyNumberFormat="1" applyFont="1" applyFill="1" applyBorder="1" applyAlignment="1" applyProtection="1">
      <alignment horizontal="right" indent="1"/>
      <protection/>
    </xf>
    <xf numFmtId="2" fontId="6" fillId="0" borderId="18" xfId="60" applyNumberFormat="1" applyFont="1" applyFill="1" applyBorder="1" applyAlignment="1" applyProtection="1">
      <alignment horizontal="right" indent="1"/>
      <protection/>
    </xf>
    <xf numFmtId="2" fontId="6" fillId="0" borderId="0" xfId="60" applyNumberFormat="1" applyFont="1" applyFill="1" applyBorder="1" applyProtection="1">
      <alignment/>
      <protection/>
    </xf>
    <xf numFmtId="2" fontId="6" fillId="0" borderId="16" xfId="60" applyNumberFormat="1" applyFont="1" applyFill="1" applyBorder="1" applyProtection="1">
      <alignment/>
      <protection/>
    </xf>
    <xf numFmtId="2" fontId="6" fillId="0" borderId="18" xfId="60" applyNumberFormat="1" applyFont="1" applyFill="1" applyBorder="1" applyProtection="1">
      <alignment/>
      <protection/>
    </xf>
    <xf numFmtId="37" fontId="5" fillId="0" borderId="0" xfId="60" applyFont="1" applyFill="1" applyBorder="1" applyAlignment="1" applyProtection="1">
      <alignment horizontal="left"/>
      <protection/>
    </xf>
    <xf numFmtId="37" fontId="8" fillId="0" borderId="18" xfId="60" applyFont="1" applyFill="1" applyBorder="1" applyAlignment="1" applyProtection="1">
      <alignment horizontal="left"/>
      <protection/>
    </xf>
    <xf numFmtId="2" fontId="6" fillId="34" borderId="19" xfId="60" applyNumberFormat="1" applyFont="1" applyFill="1" applyBorder="1">
      <alignment/>
      <protection/>
    </xf>
    <xf numFmtId="2" fontId="6" fillId="0" borderId="20" xfId="60" applyNumberFormat="1" applyFont="1" applyFill="1" applyBorder="1" applyAlignment="1" applyProtection="1">
      <alignment horizontal="right" indent="1"/>
      <protection/>
    </xf>
    <xf numFmtId="2" fontId="6" fillId="0" borderId="21" xfId="60" applyNumberFormat="1" applyFont="1" applyFill="1" applyBorder="1" applyAlignment="1" applyProtection="1">
      <alignment horizontal="right" indent="1"/>
      <protection/>
    </xf>
    <xf numFmtId="2" fontId="6" fillId="0" borderId="22" xfId="60" applyNumberFormat="1" applyFont="1" applyFill="1" applyBorder="1" applyAlignment="1" applyProtection="1">
      <alignment horizontal="right" indent="1"/>
      <protection/>
    </xf>
    <xf numFmtId="2" fontId="6" fillId="0" borderId="23" xfId="60" applyNumberFormat="1" applyFont="1" applyFill="1" applyBorder="1" applyAlignment="1" applyProtection="1">
      <alignment horizontal="right" indent="1"/>
      <protection/>
    </xf>
    <xf numFmtId="2" fontId="6" fillId="0" borderId="20" xfId="60" applyNumberFormat="1" applyFont="1" applyFill="1" applyBorder="1" applyProtection="1">
      <alignment/>
      <protection/>
    </xf>
    <xf numFmtId="2" fontId="6" fillId="0" borderId="21" xfId="60" applyNumberFormat="1" applyFont="1" applyFill="1" applyBorder="1" applyProtection="1">
      <alignment/>
      <protection/>
    </xf>
    <xf numFmtId="2" fontId="6" fillId="0" borderId="23" xfId="60" applyNumberFormat="1" applyFont="1" applyFill="1" applyBorder="1" applyProtection="1">
      <alignment/>
      <protection/>
    </xf>
    <xf numFmtId="37" fontId="3" fillId="0" borderId="20" xfId="60" applyFont="1" applyFill="1" applyBorder="1">
      <alignment/>
      <protection/>
    </xf>
    <xf numFmtId="37" fontId="9" fillId="0" borderId="23" xfId="60" applyFont="1" applyFill="1" applyBorder="1" applyAlignment="1" applyProtection="1">
      <alignment horizontal="left"/>
      <protection/>
    </xf>
    <xf numFmtId="2" fontId="6" fillId="34" borderId="15" xfId="60" applyNumberFormat="1" applyFont="1" applyFill="1" applyBorder="1" applyAlignment="1" applyProtection="1">
      <alignment horizontal="right" indent="1"/>
      <protection/>
    </xf>
    <xf numFmtId="2" fontId="6" fillId="0" borderId="0" xfId="60" applyNumberFormat="1" applyFont="1" applyFill="1" applyBorder="1" applyAlignment="1" applyProtection="1">
      <alignment horizontal="center"/>
      <protection/>
    </xf>
    <xf numFmtId="2" fontId="6" fillId="0" borderId="16" xfId="60" applyNumberFormat="1" applyFont="1" applyFill="1" applyBorder="1" applyAlignment="1" applyProtection="1">
      <alignment horizontal="center"/>
      <protection/>
    </xf>
    <xf numFmtId="2" fontId="6" fillId="0" borderId="17" xfId="60" applyNumberFormat="1" applyFont="1" applyFill="1" applyBorder="1" applyAlignment="1" applyProtection="1">
      <alignment horizontal="center"/>
      <protection/>
    </xf>
    <xf numFmtId="2" fontId="6" fillId="0" borderId="18" xfId="60" applyNumberFormat="1" applyFont="1" applyFill="1" applyBorder="1" applyAlignment="1" applyProtection="1">
      <alignment horizontal="center"/>
      <protection/>
    </xf>
    <xf numFmtId="37" fontId="3" fillId="0" borderId="0" xfId="60" applyFont="1" applyFill="1" applyBorder="1">
      <alignment/>
      <protection/>
    </xf>
    <xf numFmtId="37" fontId="10" fillId="0" borderId="18" xfId="60" applyFont="1" applyFill="1" applyBorder="1" applyAlignment="1" applyProtection="1">
      <alignment horizontal="left"/>
      <protection/>
    </xf>
    <xf numFmtId="37" fontId="6" fillId="34" borderId="24" xfId="60" applyFont="1" applyFill="1" applyBorder="1">
      <alignment/>
      <protection/>
    </xf>
    <xf numFmtId="37" fontId="3" fillId="0" borderId="25" xfId="60" applyFont="1" applyFill="1" applyBorder="1" applyProtection="1">
      <alignment/>
      <protection/>
    </xf>
    <xf numFmtId="37" fontId="3" fillId="0" borderId="26" xfId="60" applyFont="1" applyFill="1" applyBorder="1" applyProtection="1">
      <alignment/>
      <protection/>
    </xf>
    <xf numFmtId="37" fontId="3" fillId="0" borderId="27" xfId="60" applyFont="1" applyFill="1" applyBorder="1" applyProtection="1">
      <alignment/>
      <protection/>
    </xf>
    <xf numFmtId="37" fontId="3" fillId="0" borderId="26" xfId="60" applyFont="1" applyFill="1" applyBorder="1" applyAlignment="1" applyProtection="1">
      <alignment horizontal="right"/>
      <protection/>
    </xf>
    <xf numFmtId="37" fontId="3" fillId="0" borderId="28" xfId="60" applyFont="1" applyFill="1" applyBorder="1" applyAlignment="1" applyProtection="1">
      <alignment horizontal="right"/>
      <protection/>
    </xf>
    <xf numFmtId="37" fontId="3" fillId="0" borderId="25" xfId="60" applyFont="1" applyFill="1" applyBorder="1" applyAlignment="1" applyProtection="1">
      <alignment horizontal="right"/>
      <protection/>
    </xf>
    <xf numFmtId="37" fontId="5" fillId="0" borderId="25" xfId="60" applyFont="1" applyFill="1" applyBorder="1" applyAlignment="1" applyProtection="1">
      <alignment horizontal="left"/>
      <protection/>
    </xf>
    <xf numFmtId="37" fontId="8" fillId="0" borderId="28" xfId="60" applyFont="1" applyFill="1" applyBorder="1" applyAlignment="1" applyProtection="1">
      <alignment horizontal="left"/>
      <protection/>
    </xf>
    <xf numFmtId="3" fontId="6" fillId="34" borderId="19" xfId="60" applyNumberFormat="1" applyFont="1" applyFill="1" applyBorder="1" applyAlignment="1">
      <alignment horizontal="right"/>
      <protection/>
    </xf>
    <xf numFmtId="3" fontId="3" fillId="0" borderId="20" xfId="60" applyNumberFormat="1" applyFont="1" applyFill="1" applyBorder="1" applyAlignment="1">
      <alignment horizontal="right"/>
      <protection/>
    </xf>
    <xf numFmtId="3" fontId="3" fillId="0" borderId="21" xfId="60" applyNumberFormat="1" applyFont="1" applyFill="1" applyBorder="1" applyAlignment="1">
      <alignment horizontal="right"/>
      <protection/>
    </xf>
    <xf numFmtId="3" fontId="3" fillId="0" borderId="22" xfId="60" applyNumberFormat="1" applyFont="1" applyFill="1" applyBorder="1" applyAlignment="1">
      <alignment horizontal="right"/>
      <protection/>
    </xf>
    <xf numFmtId="3" fontId="3" fillId="0" borderId="23" xfId="60" applyNumberFormat="1" applyFont="1" applyFill="1" applyBorder="1" applyAlignment="1">
      <alignment horizontal="right"/>
      <protection/>
    </xf>
    <xf numFmtId="3" fontId="3" fillId="0" borderId="29" xfId="60" applyNumberFormat="1" applyFont="1" applyFill="1" applyBorder="1" applyAlignment="1">
      <alignment horizontal="right"/>
      <protection/>
    </xf>
    <xf numFmtId="37" fontId="11" fillId="0" borderId="0" xfId="60" applyFont="1" applyFill="1" applyBorder="1" applyAlignment="1" applyProtection="1">
      <alignment horizontal="left"/>
      <protection/>
    </xf>
    <xf numFmtId="3" fontId="6" fillId="34" borderId="15" xfId="60" applyNumberFormat="1" applyFont="1" applyFill="1" applyBorder="1" applyAlignment="1">
      <alignment horizontal="right"/>
      <protection/>
    </xf>
    <xf numFmtId="3" fontId="3" fillId="0" borderId="0" xfId="60" applyNumberFormat="1" applyFont="1" applyFill="1" applyBorder="1" applyAlignment="1">
      <alignment horizontal="right"/>
      <protection/>
    </xf>
    <xf numFmtId="3" fontId="3" fillId="0" borderId="16" xfId="60" applyNumberFormat="1" applyFont="1" applyFill="1" applyBorder="1" applyAlignment="1">
      <alignment horizontal="right"/>
      <protection/>
    </xf>
    <xf numFmtId="3" fontId="3" fillId="0" borderId="17" xfId="60" applyNumberFormat="1" applyFont="1" applyFill="1" applyBorder="1" applyAlignment="1">
      <alignment horizontal="right"/>
      <protection/>
    </xf>
    <xf numFmtId="3" fontId="3" fillId="0" borderId="18" xfId="60" applyNumberFormat="1" applyFont="1" applyFill="1" applyBorder="1" applyAlignment="1">
      <alignment horizontal="right"/>
      <protection/>
    </xf>
    <xf numFmtId="37" fontId="12" fillId="0" borderId="28" xfId="60" applyFont="1" applyFill="1" applyBorder="1" applyAlignment="1" applyProtection="1">
      <alignment horizontal="left"/>
      <protection/>
    </xf>
    <xf numFmtId="37" fontId="5" fillId="0" borderId="0" xfId="60" applyFont="1">
      <alignment/>
      <protection/>
    </xf>
    <xf numFmtId="37" fontId="13" fillId="34" borderId="15" xfId="60" applyFont="1" applyFill="1" applyBorder="1">
      <alignment/>
      <protection/>
    </xf>
    <xf numFmtId="37" fontId="5" fillId="0" borderId="0" xfId="60" applyFont="1" applyFill="1" applyBorder="1" applyProtection="1">
      <alignment/>
      <protection/>
    </xf>
    <xf numFmtId="37" fontId="5" fillId="0" borderId="16" xfId="60" applyFont="1" applyFill="1" applyBorder="1" applyProtection="1">
      <alignment/>
      <protection/>
    </xf>
    <xf numFmtId="37" fontId="5" fillId="0" borderId="17" xfId="60" applyFont="1" applyFill="1" applyBorder="1" applyProtection="1">
      <alignment/>
      <protection/>
    </xf>
    <xf numFmtId="37" fontId="5" fillId="0" borderId="16" xfId="60" applyFont="1" applyFill="1" applyBorder="1" applyAlignment="1" applyProtection="1">
      <alignment horizontal="right"/>
      <protection/>
    </xf>
    <xf numFmtId="37" fontId="5" fillId="0" borderId="18" xfId="60" applyFont="1" applyFill="1" applyBorder="1" applyAlignment="1" applyProtection="1">
      <alignment horizontal="right"/>
      <protection/>
    </xf>
    <xf numFmtId="3" fontId="5" fillId="0" borderId="16" xfId="60" applyNumberFormat="1" applyFont="1" applyFill="1" applyBorder="1" applyAlignment="1">
      <alignment horizontal="right"/>
      <protection/>
    </xf>
    <xf numFmtId="3" fontId="5" fillId="0" borderId="18" xfId="60" applyNumberFormat="1" applyFont="1" applyFill="1" applyBorder="1">
      <alignment/>
      <protection/>
    </xf>
    <xf numFmtId="3" fontId="5" fillId="0" borderId="0" xfId="60" applyNumberFormat="1" applyFont="1" applyFill="1" applyBorder="1">
      <alignment/>
      <protection/>
    </xf>
    <xf numFmtId="3" fontId="5" fillId="0" borderId="16" xfId="60" applyNumberFormat="1" applyFont="1" applyFill="1" applyBorder="1">
      <alignment/>
      <protection/>
    </xf>
    <xf numFmtId="3" fontId="5" fillId="0" borderId="18" xfId="60" applyNumberFormat="1" applyFont="1" applyFill="1" applyBorder="1" applyAlignment="1">
      <alignment horizontal="right"/>
      <protection/>
    </xf>
    <xf numFmtId="37" fontId="13" fillId="0" borderId="0" xfId="60" applyFont="1" applyFill="1" applyBorder="1" applyAlignment="1" applyProtection="1">
      <alignment horizontal="left"/>
      <protection/>
    </xf>
    <xf numFmtId="37" fontId="14" fillId="0" borderId="18" xfId="60" applyFont="1" applyFill="1" applyBorder="1" applyAlignment="1" applyProtection="1">
      <alignment vertical="center"/>
      <protection/>
    </xf>
    <xf numFmtId="37" fontId="6" fillId="34" borderId="15" xfId="60" applyFont="1" applyFill="1" applyBorder="1">
      <alignment/>
      <protection/>
    </xf>
    <xf numFmtId="37" fontId="3" fillId="0" borderId="0" xfId="60" applyFont="1" applyFill="1" applyBorder="1" applyProtection="1">
      <alignment/>
      <protection/>
    </xf>
    <xf numFmtId="37" fontId="3" fillId="0" borderId="16" xfId="60" applyFont="1" applyFill="1" applyBorder="1" applyProtection="1">
      <alignment/>
      <protection/>
    </xf>
    <xf numFmtId="37" fontId="3" fillId="0" borderId="17" xfId="60" applyFont="1" applyFill="1" applyBorder="1" applyProtection="1">
      <alignment/>
      <protection/>
    </xf>
    <xf numFmtId="37" fontId="3" fillId="0" borderId="16" xfId="60" applyFont="1" applyFill="1" applyBorder="1" applyAlignment="1" applyProtection="1">
      <alignment horizontal="right"/>
      <protection/>
    </xf>
    <xf numFmtId="37" fontId="3" fillId="0" borderId="18" xfId="60" applyFont="1" applyFill="1" applyBorder="1" applyAlignment="1" applyProtection="1">
      <alignment horizontal="right"/>
      <protection/>
    </xf>
    <xf numFmtId="3" fontId="3" fillId="0" borderId="18" xfId="60" applyNumberFormat="1" applyFont="1" applyFill="1" applyBorder="1">
      <alignment/>
      <protection/>
    </xf>
    <xf numFmtId="3" fontId="3" fillId="0" borderId="0" xfId="60" applyNumberFormat="1" applyFont="1" applyFill="1" applyBorder="1">
      <alignment/>
      <protection/>
    </xf>
    <xf numFmtId="3" fontId="3" fillId="0" borderId="16" xfId="60" applyNumberFormat="1" applyFont="1" applyFill="1" applyBorder="1">
      <alignment/>
      <protection/>
    </xf>
    <xf numFmtId="37" fontId="6" fillId="0" borderId="0" xfId="60" applyFont="1" applyFill="1" applyBorder="1" applyAlignment="1" applyProtection="1">
      <alignment horizontal="left"/>
      <protection/>
    </xf>
    <xf numFmtId="37" fontId="15" fillId="0" borderId="18" xfId="60" applyFont="1" applyFill="1" applyBorder="1" applyAlignment="1" applyProtection="1">
      <alignment vertical="center"/>
      <protection/>
    </xf>
    <xf numFmtId="3" fontId="3" fillId="0" borderId="25" xfId="60" applyNumberFormat="1" applyFont="1" applyFill="1" applyBorder="1">
      <alignment/>
      <protection/>
    </xf>
    <xf numFmtId="3" fontId="3" fillId="0" borderId="26" xfId="60" applyNumberFormat="1" applyFont="1" applyFill="1" applyBorder="1">
      <alignment/>
      <protection/>
    </xf>
    <xf numFmtId="3" fontId="3" fillId="0" borderId="28" xfId="60" applyNumberFormat="1" applyFont="1" applyFill="1" applyBorder="1" applyAlignment="1">
      <alignment horizontal="right"/>
      <protection/>
    </xf>
    <xf numFmtId="37" fontId="6" fillId="0" borderId="25" xfId="60" applyFont="1" applyFill="1" applyBorder="1" applyAlignment="1" applyProtection="1">
      <alignment horizontal="left"/>
      <protection/>
    </xf>
    <xf numFmtId="37" fontId="6" fillId="0" borderId="28" xfId="60" applyFont="1" applyFill="1" applyBorder="1" applyAlignment="1">
      <alignment vertical="center"/>
      <protection/>
    </xf>
    <xf numFmtId="37" fontId="3" fillId="0" borderId="0" xfId="60" applyFont="1" applyFill="1" applyBorder="1" applyAlignment="1" applyProtection="1">
      <alignment horizontal="left"/>
      <protection/>
    </xf>
    <xf numFmtId="37" fontId="115" fillId="0" borderId="0" xfId="60" applyFont="1">
      <alignment/>
      <protection/>
    </xf>
    <xf numFmtId="37" fontId="116" fillId="0" borderId="0" xfId="60" applyFont="1">
      <alignment/>
      <protection/>
    </xf>
    <xf numFmtId="37" fontId="117" fillId="0" borderId="0" xfId="60" applyFont="1">
      <alignment/>
      <protection/>
    </xf>
    <xf numFmtId="37" fontId="18" fillId="0" borderId="0" xfId="60" applyFont="1">
      <alignment/>
      <protection/>
    </xf>
    <xf numFmtId="37" fontId="6" fillId="0" borderId="0" xfId="60" applyFont="1">
      <alignment/>
      <protection/>
    </xf>
    <xf numFmtId="37" fontId="5" fillId="0" borderId="18" xfId="60" applyFont="1" applyFill="1" applyBorder="1" applyProtection="1">
      <alignment/>
      <protection/>
    </xf>
    <xf numFmtId="37" fontId="6" fillId="34" borderId="30" xfId="60" applyFont="1" applyFill="1" applyBorder="1">
      <alignment/>
      <protection/>
    </xf>
    <xf numFmtId="37" fontId="3" fillId="0" borderId="31" xfId="60" applyFont="1" applyFill="1" applyBorder="1" applyProtection="1">
      <alignment/>
      <protection/>
    </xf>
    <xf numFmtId="37" fontId="3" fillId="0" borderId="32" xfId="60" applyFont="1" applyFill="1" applyBorder="1" applyProtection="1">
      <alignment/>
      <protection/>
    </xf>
    <xf numFmtId="37" fontId="3" fillId="0" borderId="33" xfId="60" applyFont="1" applyFill="1" applyBorder="1" applyProtection="1">
      <alignment/>
      <protection/>
    </xf>
    <xf numFmtId="37" fontId="3" fillId="0" borderId="32" xfId="60" applyFont="1" applyFill="1" applyBorder="1" applyAlignment="1" applyProtection="1">
      <alignment horizontal="right"/>
      <protection/>
    </xf>
    <xf numFmtId="37" fontId="3" fillId="0" borderId="34" xfId="60" applyFont="1" applyFill="1" applyBorder="1" applyAlignment="1" applyProtection="1">
      <alignment horizontal="right"/>
      <protection/>
    </xf>
    <xf numFmtId="3" fontId="3" fillId="0" borderId="32" xfId="60" applyNumberFormat="1" applyFont="1" applyFill="1" applyBorder="1" applyAlignment="1">
      <alignment horizontal="right"/>
      <protection/>
    </xf>
    <xf numFmtId="3" fontId="3" fillId="0" borderId="34" xfId="60" applyNumberFormat="1" applyFont="1" applyFill="1" applyBorder="1" applyAlignment="1">
      <alignment horizontal="right"/>
      <protection/>
    </xf>
    <xf numFmtId="3" fontId="3" fillId="0" borderId="31" xfId="60" applyNumberFormat="1" applyFont="1" applyFill="1" applyBorder="1">
      <alignment/>
      <protection/>
    </xf>
    <xf numFmtId="3" fontId="3" fillId="0" borderId="32" xfId="60" applyNumberFormat="1" applyFont="1" applyFill="1" applyBorder="1">
      <alignment/>
      <protection/>
    </xf>
    <xf numFmtId="37" fontId="15" fillId="0" borderId="0" xfId="60" applyFont="1">
      <alignment/>
      <protection/>
    </xf>
    <xf numFmtId="37" fontId="14" fillId="35" borderId="35" xfId="60" applyFont="1" applyFill="1" applyBorder="1" applyAlignment="1" applyProtection="1">
      <alignment horizontal="center"/>
      <protection/>
    </xf>
    <xf numFmtId="37" fontId="14" fillId="35" borderId="36" xfId="60" applyFont="1" applyFill="1" applyBorder="1" applyAlignment="1" applyProtection="1">
      <alignment horizontal="center"/>
      <protection/>
    </xf>
    <xf numFmtId="37" fontId="14" fillId="35" borderId="37" xfId="60" applyFont="1" applyFill="1" applyBorder="1" applyAlignment="1" applyProtection="1">
      <alignment horizontal="center"/>
      <protection/>
    </xf>
    <xf numFmtId="37" fontId="14" fillId="35" borderId="38" xfId="60" applyFont="1" applyFill="1" applyBorder="1" applyAlignment="1" applyProtection="1">
      <alignment horizontal="center"/>
      <protection/>
    </xf>
    <xf numFmtId="37" fontId="14" fillId="35" borderId="13" xfId="60" applyFont="1" applyFill="1" applyBorder="1" applyAlignment="1">
      <alignment horizontal="centerContinuous"/>
      <protection/>
    </xf>
    <xf numFmtId="37" fontId="14" fillId="35" borderId="14" xfId="60" applyFont="1" applyFill="1" applyBorder="1" applyAlignment="1" applyProtection="1">
      <alignment horizontal="centerContinuous"/>
      <protection/>
    </xf>
    <xf numFmtId="37" fontId="20" fillId="35" borderId="31" xfId="60" applyFont="1" applyFill="1" applyBorder="1" applyAlignment="1">
      <alignment horizontal="centerContinuous" vertical="center"/>
      <protection/>
    </xf>
    <xf numFmtId="37" fontId="20" fillId="35" borderId="0" xfId="60" applyFont="1" applyFill="1" applyBorder="1" applyAlignment="1" applyProtection="1">
      <alignment horizontal="center" vertical="center"/>
      <protection/>
    </xf>
    <xf numFmtId="37" fontId="20" fillId="35" borderId="11" xfId="60" applyFont="1" applyFill="1" applyBorder="1" applyAlignment="1" applyProtection="1">
      <alignment vertical="center"/>
      <protection/>
    </xf>
    <xf numFmtId="37" fontId="20" fillId="35" borderId="14" xfId="60" applyFont="1" applyFill="1" applyBorder="1" applyAlignment="1" applyProtection="1">
      <alignment vertical="center"/>
      <protection/>
    </xf>
    <xf numFmtId="37" fontId="22" fillId="35" borderId="17" xfId="60" applyFont="1" applyFill="1" applyBorder="1">
      <alignment/>
      <protection/>
    </xf>
    <xf numFmtId="37" fontId="22" fillId="35" borderId="18" xfId="60" applyFont="1" applyFill="1" applyBorder="1">
      <alignment/>
      <protection/>
    </xf>
    <xf numFmtId="37" fontId="22" fillId="35" borderId="33" xfId="60" applyFont="1" applyFill="1" applyBorder="1">
      <alignment/>
      <protection/>
    </xf>
    <xf numFmtId="37" fontId="22" fillId="35" borderId="34" xfId="60" applyFont="1" applyFill="1" applyBorder="1">
      <alignment/>
      <protection/>
    </xf>
    <xf numFmtId="37" fontId="3" fillId="35" borderId="13" xfId="60" applyFont="1" applyFill="1" applyBorder="1">
      <alignment/>
      <protection/>
    </xf>
    <xf numFmtId="37" fontId="20" fillId="35" borderId="11" xfId="60" applyFont="1" applyFill="1" applyBorder="1" applyAlignment="1">
      <alignment vertical="center"/>
      <protection/>
    </xf>
    <xf numFmtId="37" fontId="20" fillId="35" borderId="14" xfId="60" applyFont="1" applyFill="1" applyBorder="1" applyAlignment="1">
      <alignment vertical="center"/>
      <protection/>
    </xf>
    <xf numFmtId="0" fontId="3" fillId="33" borderId="0" xfId="62" applyNumberFormat="1" applyFont="1" applyFill="1" applyBorder="1">
      <alignment/>
      <protection/>
    </xf>
    <xf numFmtId="39" fontId="5" fillId="0" borderId="0" xfId="60" applyNumberFormat="1" applyFont="1" applyFill="1" applyBorder="1" applyProtection="1">
      <alignment/>
      <protection/>
    </xf>
    <xf numFmtId="37" fontId="6" fillId="0" borderId="14" xfId="60" applyFont="1" applyFill="1" applyBorder="1" applyAlignment="1" applyProtection="1">
      <alignment horizontal="left"/>
      <protection/>
    </xf>
    <xf numFmtId="2" fontId="6" fillId="0" borderId="17" xfId="60" applyNumberFormat="1" applyFont="1" applyFill="1" applyBorder="1" applyProtection="1">
      <alignment/>
      <protection/>
    </xf>
    <xf numFmtId="2" fontId="6" fillId="0" borderId="22" xfId="60" applyNumberFormat="1" applyFont="1" applyFill="1" applyBorder="1" applyProtection="1">
      <alignment/>
      <protection/>
    </xf>
    <xf numFmtId="37" fontId="3" fillId="0" borderId="28" xfId="60" applyFont="1" applyFill="1" applyBorder="1" applyProtection="1">
      <alignment/>
      <protection/>
    </xf>
    <xf numFmtId="37" fontId="3" fillId="0" borderId="27" xfId="60" applyFont="1" applyFill="1" applyBorder="1" applyAlignment="1" applyProtection="1">
      <alignment horizontal="right"/>
      <protection/>
    </xf>
    <xf numFmtId="164" fontId="3" fillId="0" borderId="0" xfId="60" applyNumberFormat="1" applyFont="1">
      <alignment/>
      <protection/>
    </xf>
    <xf numFmtId="37" fontId="118" fillId="0" borderId="0" xfId="60" applyFont="1" applyAlignment="1">
      <alignment vertical="center"/>
      <protection/>
    </xf>
    <xf numFmtId="37" fontId="119" fillId="0" borderId="18" xfId="60" applyFont="1" applyFill="1" applyBorder="1" applyAlignment="1" applyProtection="1">
      <alignment vertical="center"/>
      <protection/>
    </xf>
    <xf numFmtId="37" fontId="3" fillId="0" borderId="0" xfId="60" applyFont="1" applyAlignment="1">
      <alignment vertical="center"/>
      <protection/>
    </xf>
    <xf numFmtId="37" fontId="6" fillId="34" borderId="15" xfId="60" applyFont="1" applyFill="1" applyBorder="1" applyAlignment="1">
      <alignment vertical="center"/>
      <protection/>
    </xf>
    <xf numFmtId="37" fontId="6" fillId="0" borderId="17" xfId="60" applyFont="1" applyFill="1" applyBorder="1" applyAlignment="1" applyProtection="1">
      <alignment vertical="center"/>
      <protection/>
    </xf>
    <xf numFmtId="37" fontId="6" fillId="0" borderId="16" xfId="60" applyFont="1" applyFill="1" applyBorder="1" applyAlignment="1" applyProtection="1">
      <alignment vertical="center"/>
      <protection/>
    </xf>
    <xf numFmtId="37" fontId="6" fillId="0" borderId="18" xfId="60" applyFont="1" applyFill="1" applyBorder="1" applyAlignment="1" applyProtection="1">
      <alignment vertical="center"/>
      <protection/>
    </xf>
    <xf numFmtId="37" fontId="6" fillId="0" borderId="16" xfId="60" applyFont="1" applyFill="1" applyBorder="1" applyAlignment="1" applyProtection="1">
      <alignment horizontal="right" vertical="center"/>
      <protection/>
    </xf>
    <xf numFmtId="37" fontId="6" fillId="0" borderId="18" xfId="60" applyFont="1" applyFill="1" applyBorder="1" applyAlignment="1" applyProtection="1">
      <alignment horizontal="right" vertical="center"/>
      <protection/>
    </xf>
    <xf numFmtId="3" fontId="6" fillId="0" borderId="16" xfId="60" applyNumberFormat="1" applyFont="1" applyFill="1" applyBorder="1" applyAlignment="1">
      <alignment horizontal="right" vertical="center"/>
      <protection/>
    </xf>
    <xf numFmtId="3" fontId="6" fillId="0" borderId="18" xfId="60" applyNumberFormat="1" applyFont="1" applyFill="1" applyBorder="1" applyAlignment="1">
      <alignment vertical="center"/>
      <protection/>
    </xf>
    <xf numFmtId="3" fontId="6" fillId="0" borderId="17" xfId="60" applyNumberFormat="1" applyFont="1" applyFill="1" applyBorder="1" applyAlignment="1">
      <alignment vertical="center"/>
      <protection/>
    </xf>
    <xf numFmtId="3" fontId="6" fillId="0" borderId="16" xfId="60" applyNumberFormat="1" applyFont="1" applyFill="1" applyBorder="1" applyAlignment="1">
      <alignment vertical="center"/>
      <protection/>
    </xf>
    <xf numFmtId="3" fontId="6" fillId="0" borderId="18" xfId="60" applyNumberFormat="1" applyFont="1" applyFill="1" applyBorder="1" applyAlignment="1">
      <alignment horizontal="right" vertical="center"/>
      <protection/>
    </xf>
    <xf numFmtId="37" fontId="6" fillId="0" borderId="0" xfId="60" applyFont="1" applyFill="1" applyBorder="1" applyAlignment="1" applyProtection="1">
      <alignment horizontal="left" vertical="center"/>
      <protection/>
    </xf>
    <xf numFmtId="37" fontId="3" fillId="34" borderId="24" xfId="60" applyFont="1" applyFill="1" applyBorder="1">
      <alignment/>
      <protection/>
    </xf>
    <xf numFmtId="3" fontId="3" fillId="0" borderId="27" xfId="60" applyNumberFormat="1" applyFont="1" applyFill="1" applyBorder="1">
      <alignment/>
      <protection/>
    </xf>
    <xf numFmtId="37" fontId="6" fillId="0" borderId="17" xfId="60" applyFont="1" applyFill="1" applyBorder="1" applyProtection="1">
      <alignment/>
      <protection/>
    </xf>
    <xf numFmtId="37" fontId="6" fillId="0" borderId="16" xfId="60" applyFont="1" applyFill="1" applyBorder="1" applyProtection="1">
      <alignment/>
      <protection/>
    </xf>
    <xf numFmtId="37" fontId="6" fillId="0" borderId="18" xfId="60" applyFont="1" applyFill="1" applyBorder="1" applyProtection="1">
      <alignment/>
      <protection/>
    </xf>
    <xf numFmtId="37" fontId="6" fillId="0" borderId="16" xfId="60" applyFont="1" applyFill="1" applyBorder="1" applyAlignment="1" applyProtection="1">
      <alignment horizontal="right"/>
      <protection/>
    </xf>
    <xf numFmtId="37" fontId="6" fillId="0" borderId="18" xfId="60" applyFont="1" applyFill="1" applyBorder="1" applyAlignment="1" applyProtection="1">
      <alignment horizontal="right"/>
      <protection/>
    </xf>
    <xf numFmtId="3" fontId="6" fillId="0" borderId="16" xfId="60" applyNumberFormat="1" applyFont="1" applyFill="1" applyBorder="1" applyAlignment="1">
      <alignment horizontal="right"/>
      <protection/>
    </xf>
    <xf numFmtId="3" fontId="6" fillId="0" borderId="18" xfId="60" applyNumberFormat="1" applyFont="1" applyFill="1" applyBorder="1" applyAlignment="1">
      <alignment horizontal="right"/>
      <protection/>
    </xf>
    <xf numFmtId="3" fontId="6" fillId="0" borderId="17" xfId="60" applyNumberFormat="1" applyFont="1" applyFill="1" applyBorder="1">
      <alignment/>
      <protection/>
    </xf>
    <xf numFmtId="3" fontId="6" fillId="0" borderId="16" xfId="60" applyNumberFormat="1" applyFont="1" applyFill="1" applyBorder="1">
      <alignment/>
      <protection/>
    </xf>
    <xf numFmtId="37" fontId="6" fillId="0" borderId="33" xfId="60" applyFont="1" applyFill="1" applyBorder="1" applyProtection="1">
      <alignment/>
      <protection/>
    </xf>
    <xf numFmtId="37" fontId="6" fillId="0" borderId="32" xfId="60" applyFont="1" applyFill="1" applyBorder="1" applyProtection="1">
      <alignment/>
      <protection/>
    </xf>
    <xf numFmtId="37" fontId="6" fillId="0" borderId="34" xfId="60" applyFont="1" applyFill="1" applyBorder="1" applyProtection="1">
      <alignment/>
      <protection/>
    </xf>
    <xf numFmtId="37" fontId="6" fillId="0" borderId="32" xfId="60" applyFont="1" applyFill="1" applyBorder="1" applyAlignment="1" applyProtection="1">
      <alignment horizontal="right"/>
      <protection/>
    </xf>
    <xf numFmtId="37" fontId="6" fillId="0" borderId="34" xfId="60" applyFont="1" applyFill="1" applyBorder="1" applyAlignment="1" applyProtection="1">
      <alignment horizontal="right"/>
      <protection/>
    </xf>
    <xf numFmtId="3" fontId="6" fillId="0" borderId="32" xfId="60" applyNumberFormat="1" applyFont="1" applyFill="1" applyBorder="1" applyAlignment="1">
      <alignment horizontal="right"/>
      <protection/>
    </xf>
    <xf numFmtId="3" fontId="6" fillId="0" borderId="34" xfId="60" applyNumberFormat="1" applyFont="1" applyFill="1" applyBorder="1" applyAlignment="1">
      <alignment horizontal="right"/>
      <protection/>
    </xf>
    <xf numFmtId="3" fontId="6" fillId="0" borderId="33" xfId="60" applyNumberFormat="1" applyFont="1" applyFill="1" applyBorder="1">
      <alignment/>
      <protection/>
    </xf>
    <xf numFmtId="3" fontId="6" fillId="0" borderId="32" xfId="60" applyNumberFormat="1" applyFont="1" applyFill="1" applyBorder="1">
      <alignment/>
      <protection/>
    </xf>
    <xf numFmtId="37" fontId="20" fillId="35" borderId="33" xfId="60" applyFont="1" applyFill="1" applyBorder="1" applyAlignment="1">
      <alignment horizontal="centerContinuous" vertical="center"/>
      <protection/>
    </xf>
    <xf numFmtId="37" fontId="20" fillId="35" borderId="34" xfId="60" applyFont="1" applyFill="1" applyBorder="1" applyAlignment="1">
      <alignment horizontal="centerContinuous" vertical="center"/>
      <protection/>
    </xf>
    <xf numFmtId="37" fontId="25" fillId="36" borderId="39" xfId="45" applyNumberFormat="1" applyFont="1" applyFill="1" applyBorder="1" applyAlignment="1" applyProtection="1">
      <alignment horizontal="center"/>
      <protection/>
    </xf>
    <xf numFmtId="0" fontId="3" fillId="0" borderId="0" xfId="63" applyFont="1">
      <alignment/>
      <protection/>
    </xf>
    <xf numFmtId="0" fontId="4" fillId="0" borderId="0" xfId="62" applyNumberFormat="1" applyFont="1" applyFill="1" applyBorder="1">
      <alignment/>
      <protection/>
    </xf>
    <xf numFmtId="0" fontId="4" fillId="0" borderId="0" xfId="63" applyFont="1">
      <alignment/>
      <protection/>
    </xf>
    <xf numFmtId="0" fontId="27" fillId="0" borderId="0" xfId="63" applyFont="1">
      <alignment/>
      <protection/>
    </xf>
    <xf numFmtId="2" fontId="3" fillId="0" borderId="40" xfId="63" applyNumberFormat="1" applyFont="1" applyBorder="1">
      <alignment/>
      <protection/>
    </xf>
    <xf numFmtId="3" fontId="3" fillId="0" borderId="21" xfId="63" applyNumberFormat="1" applyFont="1" applyBorder="1">
      <alignment/>
      <protection/>
    </xf>
    <xf numFmtId="3" fontId="3" fillId="0" borderId="41" xfId="63" applyNumberFormat="1" applyFont="1" applyBorder="1">
      <alignment/>
      <protection/>
    </xf>
    <xf numFmtId="10" fontId="3" fillId="0" borderId="42" xfId="63" applyNumberFormat="1" applyFont="1" applyBorder="1">
      <alignment/>
      <protection/>
    </xf>
    <xf numFmtId="2" fontId="3" fillId="0" borderId="40" xfId="63" applyNumberFormat="1" applyFont="1" applyBorder="1" applyAlignment="1">
      <alignment horizontal="right"/>
      <protection/>
    </xf>
    <xf numFmtId="0" fontId="3" fillId="0" borderId="43" xfId="63" applyNumberFormat="1" applyFont="1" applyBorder="1" quotePrefix="1">
      <alignment/>
      <protection/>
    </xf>
    <xf numFmtId="2" fontId="3" fillId="0" borderId="44" xfId="63" applyNumberFormat="1" applyFont="1" applyBorder="1">
      <alignment/>
      <protection/>
    </xf>
    <xf numFmtId="3" fontId="3" fillId="0" borderId="45" xfId="63" applyNumberFormat="1" applyFont="1" applyBorder="1">
      <alignment/>
      <protection/>
    </xf>
    <xf numFmtId="3" fontId="3" fillId="0" borderId="46" xfId="63" applyNumberFormat="1" applyFont="1" applyBorder="1">
      <alignment/>
      <protection/>
    </xf>
    <xf numFmtId="10" fontId="3" fillId="0" borderId="47" xfId="63" applyNumberFormat="1" applyFont="1" applyBorder="1">
      <alignment/>
      <protection/>
    </xf>
    <xf numFmtId="2" fontId="3" fillId="0" borderId="44" xfId="63" applyNumberFormat="1" applyFont="1" applyBorder="1" applyAlignment="1">
      <alignment horizontal="right"/>
      <protection/>
    </xf>
    <xf numFmtId="0" fontId="3" fillId="0" borderId="48" xfId="63" applyNumberFormat="1" applyFont="1" applyBorder="1" quotePrefix="1">
      <alignment/>
      <protection/>
    </xf>
    <xf numFmtId="2" fontId="28" fillId="37" borderId="49" xfId="63" applyNumberFormat="1" applyFont="1" applyFill="1" applyBorder="1">
      <alignment/>
      <protection/>
    </xf>
    <xf numFmtId="3" fontId="28" fillId="37" borderId="50" xfId="63" applyNumberFormat="1" applyFont="1" applyFill="1" applyBorder="1">
      <alignment/>
      <protection/>
    </xf>
    <xf numFmtId="3" fontId="28" fillId="37" borderId="51" xfId="63" applyNumberFormat="1" applyFont="1" applyFill="1" applyBorder="1">
      <alignment/>
      <protection/>
    </xf>
    <xf numFmtId="10" fontId="28" fillId="37" borderId="52" xfId="63" applyNumberFormat="1" applyFont="1" applyFill="1" applyBorder="1">
      <alignment/>
      <protection/>
    </xf>
    <xf numFmtId="3" fontId="28" fillId="37" borderId="53" xfId="63" applyNumberFormat="1" applyFont="1" applyFill="1" applyBorder="1">
      <alignment/>
      <protection/>
    </xf>
    <xf numFmtId="3" fontId="28" fillId="37" borderId="54" xfId="63" applyNumberFormat="1" applyFont="1" applyFill="1" applyBorder="1">
      <alignment/>
      <protection/>
    </xf>
    <xf numFmtId="0" fontId="28" fillId="37" borderId="51" xfId="63" applyNumberFormat="1" applyFont="1" applyFill="1" applyBorder="1">
      <alignment/>
      <protection/>
    </xf>
    <xf numFmtId="49" fontId="3" fillId="0" borderId="0" xfId="63" applyNumberFormat="1" applyFont="1" applyAlignment="1">
      <alignment horizontal="center" vertical="center" wrapText="1"/>
      <protection/>
    </xf>
    <xf numFmtId="49" fontId="5" fillId="35" borderId="55" xfId="63" applyNumberFormat="1" applyFont="1" applyFill="1" applyBorder="1" applyAlignment="1">
      <alignment horizontal="center" vertical="center" wrapText="1"/>
      <protection/>
    </xf>
    <xf numFmtId="49" fontId="5" fillId="35" borderId="25" xfId="63" applyNumberFormat="1" applyFont="1" applyFill="1" applyBorder="1" applyAlignment="1">
      <alignment horizontal="center" vertical="center" wrapText="1"/>
      <protection/>
    </xf>
    <xf numFmtId="49" fontId="5" fillId="35" borderId="56" xfId="63" applyNumberFormat="1" applyFont="1" applyFill="1" applyBorder="1" applyAlignment="1">
      <alignment horizontal="center" vertical="center" wrapText="1"/>
      <protection/>
    </xf>
    <xf numFmtId="49" fontId="5" fillId="35" borderId="57" xfId="63" applyNumberFormat="1" applyFont="1" applyFill="1" applyBorder="1" applyAlignment="1">
      <alignment horizontal="center" vertical="center" wrapText="1"/>
      <protection/>
    </xf>
    <xf numFmtId="49" fontId="6" fillId="0" borderId="0" xfId="63" applyNumberFormat="1" applyFont="1" applyAlignment="1">
      <alignment horizontal="center" vertical="center" wrapText="1"/>
      <protection/>
    </xf>
    <xf numFmtId="0" fontId="3" fillId="0" borderId="0" xfId="62" applyNumberFormat="1" applyFont="1" applyFill="1" applyBorder="1">
      <alignment/>
      <protection/>
    </xf>
    <xf numFmtId="0" fontId="30" fillId="0" borderId="0" xfId="63" applyFont="1">
      <alignment/>
      <protection/>
    </xf>
    <xf numFmtId="2" fontId="30" fillId="38" borderId="49" xfId="63" applyNumberFormat="1" applyFont="1" applyFill="1" applyBorder="1">
      <alignment/>
      <protection/>
    </xf>
    <xf numFmtId="3" fontId="30" fillId="38" borderId="50" xfId="63" applyNumberFormat="1" applyFont="1" applyFill="1" applyBorder="1">
      <alignment/>
      <protection/>
    </xf>
    <xf numFmtId="3" fontId="30" fillId="38" borderId="51" xfId="63" applyNumberFormat="1" applyFont="1" applyFill="1" applyBorder="1">
      <alignment/>
      <protection/>
    </xf>
    <xf numFmtId="10" fontId="30" fillId="38" borderId="52" xfId="63" applyNumberFormat="1" applyFont="1" applyFill="1" applyBorder="1">
      <alignment/>
      <protection/>
    </xf>
    <xf numFmtId="0" fontId="30" fillId="38" borderId="51" xfId="63" applyNumberFormat="1" applyFont="1" applyFill="1" applyBorder="1">
      <alignment/>
      <protection/>
    </xf>
    <xf numFmtId="0" fontId="3" fillId="0" borderId="0" xfId="57" applyFont="1" applyFill="1">
      <alignment/>
      <protection/>
    </xf>
    <xf numFmtId="0" fontId="6" fillId="0" borderId="0" xfId="62" applyNumberFormat="1" applyFont="1" applyFill="1" applyBorder="1">
      <alignment/>
      <protection/>
    </xf>
    <xf numFmtId="10" fontId="6" fillId="0" borderId="58" xfId="57" applyNumberFormat="1" applyFont="1" applyFill="1" applyBorder="1" applyAlignment="1">
      <alignment horizontal="right"/>
      <protection/>
    </xf>
    <xf numFmtId="3" fontId="13" fillId="0" borderId="59" xfId="57" applyNumberFormat="1" applyFont="1" applyFill="1" applyBorder="1">
      <alignment/>
      <protection/>
    </xf>
    <xf numFmtId="3" fontId="6" fillId="0" borderId="60" xfId="57" applyNumberFormat="1" applyFont="1" applyFill="1" applyBorder="1">
      <alignment/>
      <protection/>
    </xf>
    <xf numFmtId="3" fontId="6" fillId="0" borderId="61" xfId="57" applyNumberFormat="1" applyFont="1" applyFill="1" applyBorder="1">
      <alignment/>
      <protection/>
    </xf>
    <xf numFmtId="3" fontId="6" fillId="0" borderId="62" xfId="57" applyNumberFormat="1" applyFont="1" applyFill="1" applyBorder="1">
      <alignment/>
      <protection/>
    </xf>
    <xf numFmtId="10" fontId="6" fillId="0" borderId="63" xfId="57" applyNumberFormat="1" applyFont="1" applyFill="1" applyBorder="1">
      <alignment/>
      <protection/>
    </xf>
    <xf numFmtId="3" fontId="6" fillId="0" borderId="64" xfId="57" applyNumberFormat="1" applyFont="1" applyFill="1" applyBorder="1">
      <alignment/>
      <protection/>
    </xf>
    <xf numFmtId="10" fontId="6" fillId="0" borderId="63" xfId="57" applyNumberFormat="1" applyFont="1" applyFill="1" applyBorder="1" applyAlignment="1">
      <alignment horizontal="right"/>
      <protection/>
    </xf>
    <xf numFmtId="0" fontId="6" fillId="0" borderId="65" xfId="57" applyFont="1" applyFill="1" applyBorder="1">
      <alignment/>
      <protection/>
    </xf>
    <xf numFmtId="10" fontId="6" fillId="0" borderId="66" xfId="57" applyNumberFormat="1" applyFont="1" applyFill="1" applyBorder="1" applyAlignment="1">
      <alignment horizontal="right"/>
      <protection/>
    </xf>
    <xf numFmtId="3" fontId="13" fillId="0" borderId="67" xfId="57" applyNumberFormat="1" applyFont="1" applyFill="1" applyBorder="1">
      <alignment/>
      <protection/>
    </xf>
    <xf numFmtId="3" fontId="6" fillId="0" borderId="68" xfId="57" applyNumberFormat="1" applyFont="1" applyFill="1" applyBorder="1">
      <alignment/>
      <protection/>
    </xf>
    <xf numFmtId="3" fontId="6" fillId="0" borderId="69" xfId="57" applyNumberFormat="1" applyFont="1" applyFill="1" applyBorder="1">
      <alignment/>
      <protection/>
    </xf>
    <xf numFmtId="3" fontId="6" fillId="0" borderId="70" xfId="57" applyNumberFormat="1" applyFont="1" applyFill="1" applyBorder="1">
      <alignment/>
      <protection/>
    </xf>
    <xf numFmtId="10" fontId="6" fillId="0" borderId="71" xfId="57" applyNumberFormat="1" applyFont="1" applyFill="1" applyBorder="1">
      <alignment/>
      <protection/>
    </xf>
    <xf numFmtId="3" fontId="6" fillId="0" borderId="72" xfId="57" applyNumberFormat="1" applyFont="1" applyFill="1" applyBorder="1">
      <alignment/>
      <protection/>
    </xf>
    <xf numFmtId="10" fontId="6" fillId="0" borderId="71" xfId="57" applyNumberFormat="1" applyFont="1" applyFill="1" applyBorder="1" applyAlignment="1">
      <alignment horizontal="right"/>
      <protection/>
    </xf>
    <xf numFmtId="0" fontId="6" fillId="0" borderId="73" xfId="57" applyFont="1" applyFill="1" applyBorder="1">
      <alignment/>
      <protection/>
    </xf>
    <xf numFmtId="10" fontId="6" fillId="0" borderId="74" xfId="57" applyNumberFormat="1" applyFont="1" applyFill="1" applyBorder="1" applyAlignment="1">
      <alignment horizontal="right"/>
      <protection/>
    </xf>
    <xf numFmtId="3" fontId="13" fillId="0" borderId="75" xfId="57" applyNumberFormat="1" applyFont="1" applyFill="1" applyBorder="1">
      <alignment/>
      <protection/>
    </xf>
    <xf numFmtId="3" fontId="6" fillId="0" borderId="47" xfId="57" applyNumberFormat="1" applyFont="1" applyFill="1" applyBorder="1">
      <alignment/>
      <protection/>
    </xf>
    <xf numFmtId="3" fontId="6" fillId="0" borderId="76" xfId="57" applyNumberFormat="1" applyFont="1" applyFill="1" applyBorder="1">
      <alignment/>
      <protection/>
    </xf>
    <xf numFmtId="3" fontId="6" fillId="0" borderId="77" xfId="57" applyNumberFormat="1" applyFont="1" applyFill="1" applyBorder="1">
      <alignment/>
      <protection/>
    </xf>
    <xf numFmtId="10" fontId="6" fillId="0" borderId="78" xfId="57" applyNumberFormat="1" applyFont="1" applyFill="1" applyBorder="1">
      <alignment/>
      <protection/>
    </xf>
    <xf numFmtId="3" fontId="6" fillId="0" borderId="46" xfId="57" applyNumberFormat="1" applyFont="1" applyFill="1" applyBorder="1">
      <alignment/>
      <protection/>
    </xf>
    <xf numFmtId="10" fontId="6" fillId="0" borderId="78" xfId="57" applyNumberFormat="1" applyFont="1" applyFill="1" applyBorder="1" applyAlignment="1">
      <alignment horizontal="right"/>
      <protection/>
    </xf>
    <xf numFmtId="0" fontId="6" fillId="0" borderId="79" xfId="57" applyFont="1" applyFill="1" applyBorder="1">
      <alignment/>
      <protection/>
    </xf>
    <xf numFmtId="0" fontId="31" fillId="0" borderId="0" xfId="57" applyFont="1" applyFill="1" applyAlignment="1">
      <alignment vertical="center"/>
      <protection/>
    </xf>
    <xf numFmtId="10" fontId="31" fillId="37" borderId="80" xfId="57" applyNumberFormat="1" applyFont="1" applyFill="1" applyBorder="1" applyAlignment="1">
      <alignment horizontal="right" vertical="center"/>
      <protection/>
    </xf>
    <xf numFmtId="3" fontId="31" fillId="37" borderId="81" xfId="57" applyNumberFormat="1" applyFont="1" applyFill="1" applyBorder="1" applyAlignment="1">
      <alignment vertical="center"/>
      <protection/>
    </xf>
    <xf numFmtId="3" fontId="31" fillId="37" borderId="82" xfId="57" applyNumberFormat="1" applyFont="1" applyFill="1" applyBorder="1" applyAlignment="1">
      <alignment vertical="center"/>
      <protection/>
    </xf>
    <xf numFmtId="3" fontId="31" fillId="37" borderId="83" xfId="57" applyNumberFormat="1" applyFont="1" applyFill="1" applyBorder="1" applyAlignment="1">
      <alignment vertical="center"/>
      <protection/>
    </xf>
    <xf numFmtId="3" fontId="31" fillId="37" borderId="84" xfId="57" applyNumberFormat="1" applyFont="1" applyFill="1" applyBorder="1" applyAlignment="1">
      <alignment vertical="center"/>
      <protection/>
    </xf>
    <xf numFmtId="165" fontId="31" fillId="37" borderId="85" xfId="57" applyNumberFormat="1" applyFont="1" applyFill="1" applyBorder="1" applyAlignment="1">
      <alignment vertical="center"/>
      <protection/>
    </xf>
    <xf numFmtId="3" fontId="31" fillId="37" borderId="86" xfId="57" applyNumberFormat="1" applyFont="1" applyFill="1" applyBorder="1" applyAlignment="1">
      <alignment vertical="center"/>
      <protection/>
    </xf>
    <xf numFmtId="10" fontId="31" fillId="37" borderId="85" xfId="57" applyNumberFormat="1" applyFont="1" applyFill="1" applyBorder="1" applyAlignment="1">
      <alignment horizontal="right" vertical="center"/>
      <protection/>
    </xf>
    <xf numFmtId="3" fontId="31" fillId="37" borderId="87" xfId="57" applyNumberFormat="1" applyFont="1" applyFill="1" applyBorder="1" applyAlignment="1">
      <alignment vertical="center"/>
      <protection/>
    </xf>
    <xf numFmtId="0" fontId="31" fillId="37" borderId="88" xfId="57" applyNumberFormat="1" applyFont="1" applyFill="1" applyBorder="1" applyAlignment="1">
      <alignment vertical="center"/>
      <protection/>
    </xf>
    <xf numFmtId="1" fontId="15" fillId="0" borderId="0" xfId="57" applyNumberFormat="1" applyFont="1" applyFill="1" applyAlignment="1">
      <alignment horizontal="center" vertical="center" wrapText="1"/>
      <protection/>
    </xf>
    <xf numFmtId="49" fontId="14" fillId="35" borderId="60" xfId="57" applyNumberFormat="1" applyFont="1" applyFill="1" applyBorder="1" applyAlignment="1">
      <alignment horizontal="center" vertical="center" wrapText="1"/>
      <protection/>
    </xf>
    <xf numFmtId="49" fontId="14" fillId="35" borderId="61" xfId="57" applyNumberFormat="1" applyFont="1" applyFill="1" applyBorder="1" applyAlignment="1">
      <alignment horizontal="center" vertical="center" wrapText="1"/>
      <protection/>
    </xf>
    <xf numFmtId="49" fontId="14" fillId="35" borderId="64" xfId="57" applyNumberFormat="1" applyFont="1" applyFill="1" applyBorder="1" applyAlignment="1">
      <alignment horizontal="center" vertical="center" wrapText="1"/>
      <protection/>
    </xf>
    <xf numFmtId="49" fontId="14" fillId="35" borderId="62" xfId="57" applyNumberFormat="1" applyFont="1" applyFill="1" applyBorder="1" applyAlignment="1">
      <alignment horizontal="center" vertical="center" wrapText="1"/>
      <protection/>
    </xf>
    <xf numFmtId="1" fontId="32" fillId="0" borderId="0" xfId="57" applyNumberFormat="1" applyFont="1" applyFill="1" applyAlignment="1">
      <alignment horizontal="center" vertical="center" wrapText="1"/>
      <protection/>
    </xf>
    <xf numFmtId="0" fontId="34" fillId="0" borderId="0" xfId="57" applyFont="1" applyFill="1">
      <alignment/>
      <protection/>
    </xf>
    <xf numFmtId="0" fontId="37" fillId="0" borderId="0" xfId="57" applyFont="1" applyFill="1" applyAlignment="1">
      <alignment vertical="center"/>
      <protection/>
    </xf>
    <xf numFmtId="10" fontId="37" fillId="37" borderId="80" xfId="57" applyNumberFormat="1" applyFont="1" applyFill="1" applyBorder="1" applyAlignment="1">
      <alignment horizontal="right" vertical="center"/>
      <protection/>
    </xf>
    <xf numFmtId="3" fontId="37" fillId="37" borderId="81" xfId="57" applyNumberFormat="1" applyFont="1" applyFill="1" applyBorder="1" applyAlignment="1">
      <alignment vertical="center"/>
      <protection/>
    </xf>
    <xf numFmtId="3" fontId="37" fillId="37" borderId="82" xfId="57" applyNumberFormat="1" applyFont="1" applyFill="1" applyBorder="1" applyAlignment="1">
      <alignment vertical="center"/>
      <protection/>
    </xf>
    <xf numFmtId="3" fontId="37" fillId="37" borderId="83" xfId="57" applyNumberFormat="1" applyFont="1" applyFill="1" applyBorder="1" applyAlignment="1">
      <alignment vertical="center"/>
      <protection/>
    </xf>
    <xf numFmtId="3" fontId="37" fillId="37" borderId="84" xfId="57" applyNumberFormat="1" applyFont="1" applyFill="1" applyBorder="1" applyAlignment="1">
      <alignment vertical="center"/>
      <protection/>
    </xf>
    <xf numFmtId="10" fontId="37" fillId="37" borderId="85" xfId="57" applyNumberFormat="1" applyFont="1" applyFill="1" applyBorder="1" applyAlignment="1">
      <alignment vertical="center"/>
      <protection/>
    </xf>
    <xf numFmtId="3" fontId="37" fillId="37" borderId="86" xfId="57" applyNumberFormat="1" applyFont="1" applyFill="1" applyBorder="1" applyAlignment="1">
      <alignment vertical="center"/>
      <protection/>
    </xf>
    <xf numFmtId="10" fontId="37" fillId="37" borderId="85" xfId="57" applyNumberFormat="1" applyFont="1" applyFill="1" applyBorder="1" applyAlignment="1">
      <alignment horizontal="right" vertical="center"/>
      <protection/>
    </xf>
    <xf numFmtId="3" fontId="37" fillId="37" borderId="87" xfId="57" applyNumberFormat="1" applyFont="1" applyFill="1" applyBorder="1" applyAlignment="1">
      <alignment vertical="center"/>
      <protection/>
    </xf>
    <xf numFmtId="0" fontId="37" fillId="37" borderId="88" xfId="57" applyNumberFormat="1" applyFont="1" applyFill="1" applyBorder="1" applyAlignment="1">
      <alignment vertical="center"/>
      <protection/>
    </xf>
    <xf numFmtId="0" fontId="3" fillId="0" borderId="0" xfId="64" applyFont="1">
      <alignment/>
      <protection/>
    </xf>
    <xf numFmtId="0" fontId="27" fillId="0" borderId="0" xfId="64" applyFont="1">
      <alignment/>
      <protection/>
    </xf>
    <xf numFmtId="10" fontId="3" fillId="0" borderId="89" xfId="64" applyNumberFormat="1" applyFont="1" applyBorder="1">
      <alignment/>
      <protection/>
    </xf>
    <xf numFmtId="3" fontId="3" fillId="0" borderId="12" xfId="64" applyNumberFormat="1" applyFont="1" applyBorder="1">
      <alignment/>
      <protection/>
    </xf>
    <xf numFmtId="3" fontId="3" fillId="0" borderId="90" xfId="64" applyNumberFormat="1" applyFont="1" applyBorder="1">
      <alignment/>
      <protection/>
    </xf>
    <xf numFmtId="10" fontId="3" fillId="0" borderId="91" xfId="64" applyNumberFormat="1" applyFont="1" applyBorder="1">
      <alignment/>
      <protection/>
    </xf>
    <xf numFmtId="10" fontId="3" fillId="0" borderId="12" xfId="64" applyNumberFormat="1" applyFont="1" applyBorder="1">
      <alignment/>
      <protection/>
    </xf>
    <xf numFmtId="3" fontId="3" fillId="0" borderId="92" xfId="64" applyNumberFormat="1" applyFont="1" applyBorder="1">
      <alignment/>
      <protection/>
    </xf>
    <xf numFmtId="0" fontId="3" fillId="0" borderId="93" xfId="64" applyNumberFormat="1" applyFont="1" applyBorder="1">
      <alignment/>
      <protection/>
    </xf>
    <xf numFmtId="10" fontId="3" fillId="0" borderId="94" xfId="64" applyNumberFormat="1" applyFont="1" applyBorder="1">
      <alignment/>
      <protection/>
    </xf>
    <xf numFmtId="3" fontId="3" fillId="0" borderId="45" xfId="64" applyNumberFormat="1" applyFont="1" applyBorder="1">
      <alignment/>
      <protection/>
    </xf>
    <xf numFmtId="3" fontId="3" fillId="0" borderId="46" xfId="64" applyNumberFormat="1" applyFont="1" applyBorder="1">
      <alignment/>
      <protection/>
    </xf>
    <xf numFmtId="10" fontId="3" fillId="0" borderId="44" xfId="64" applyNumberFormat="1" applyFont="1" applyBorder="1">
      <alignment/>
      <protection/>
    </xf>
    <xf numFmtId="10" fontId="3" fillId="0" borderId="45" xfId="64" applyNumberFormat="1" applyFont="1" applyBorder="1">
      <alignment/>
      <protection/>
    </xf>
    <xf numFmtId="3" fontId="3" fillId="0" borderId="77" xfId="64" applyNumberFormat="1" applyFont="1" applyBorder="1">
      <alignment/>
      <protection/>
    </xf>
    <xf numFmtId="0" fontId="3" fillId="0" borderId="79" xfId="64" applyNumberFormat="1" applyFont="1" applyBorder="1">
      <alignment/>
      <protection/>
    </xf>
    <xf numFmtId="0" fontId="30" fillId="0" borderId="0" xfId="64" applyFont="1">
      <alignment/>
      <protection/>
    </xf>
    <xf numFmtId="10" fontId="30" fillId="38" borderId="95" xfId="64" applyNumberFormat="1" applyFont="1" applyFill="1" applyBorder="1" applyAlignment="1">
      <alignment vertical="center"/>
      <protection/>
    </xf>
    <xf numFmtId="3" fontId="30" fillId="38" borderId="96" xfId="64" applyNumberFormat="1" applyFont="1" applyFill="1" applyBorder="1" applyAlignment="1">
      <alignment vertical="center"/>
      <protection/>
    </xf>
    <xf numFmtId="10" fontId="30" fillId="38" borderId="97" xfId="64" applyNumberFormat="1" applyFont="1" applyFill="1" applyBorder="1" applyAlignment="1">
      <alignment vertical="center"/>
      <protection/>
    </xf>
    <xf numFmtId="3" fontId="30" fillId="38" borderId="98" xfId="64" applyNumberFormat="1" applyFont="1" applyFill="1" applyBorder="1" applyAlignment="1">
      <alignment vertical="center"/>
      <protection/>
    </xf>
    <xf numFmtId="10" fontId="30" fillId="38" borderId="99" xfId="64" applyNumberFormat="1" applyFont="1" applyFill="1" applyBorder="1" applyAlignment="1">
      <alignment vertical="center"/>
      <protection/>
    </xf>
    <xf numFmtId="3" fontId="30" fillId="38" borderId="100" xfId="64" applyNumberFormat="1" applyFont="1" applyFill="1" applyBorder="1" applyAlignment="1">
      <alignment vertical="center"/>
      <protection/>
    </xf>
    <xf numFmtId="0" fontId="30" fillId="38" borderId="101" xfId="64" applyNumberFormat="1" applyFont="1" applyFill="1" applyBorder="1" applyAlignment="1">
      <alignment vertical="center"/>
      <protection/>
    </xf>
    <xf numFmtId="1" fontId="3" fillId="0" borderId="0" xfId="64" applyNumberFormat="1" applyFont="1" applyAlignment="1">
      <alignment horizontal="center" vertical="center" wrapText="1"/>
      <protection/>
    </xf>
    <xf numFmtId="1" fontId="13" fillId="35" borderId="102" xfId="64" applyNumberFormat="1" applyFont="1" applyFill="1" applyBorder="1" applyAlignment="1">
      <alignment horizontal="center" vertical="center" wrapText="1"/>
      <protection/>
    </xf>
    <xf numFmtId="49" fontId="13" fillId="35" borderId="55" xfId="64" applyNumberFormat="1" applyFont="1" applyFill="1" applyBorder="1" applyAlignment="1">
      <alignment horizontal="center" vertical="center" wrapText="1"/>
      <protection/>
    </xf>
    <xf numFmtId="49" fontId="13" fillId="35" borderId="57" xfId="64" applyNumberFormat="1" applyFont="1" applyFill="1" applyBorder="1" applyAlignment="1">
      <alignment horizontal="center" vertical="center" wrapText="1"/>
      <protection/>
    </xf>
    <xf numFmtId="1" fontId="13" fillId="35" borderId="103" xfId="64" applyNumberFormat="1" applyFont="1" applyFill="1" applyBorder="1" applyAlignment="1">
      <alignment horizontal="center" vertical="center" wrapText="1"/>
      <protection/>
    </xf>
    <xf numFmtId="1" fontId="13" fillId="35" borderId="104" xfId="64" applyNumberFormat="1" applyFont="1" applyFill="1" applyBorder="1" applyAlignment="1">
      <alignment vertical="center" wrapText="1"/>
      <protection/>
    </xf>
    <xf numFmtId="49" fontId="13" fillId="35" borderId="105" xfId="64" applyNumberFormat="1" applyFont="1" applyFill="1" applyBorder="1" applyAlignment="1">
      <alignment horizontal="center" vertical="center" wrapText="1"/>
      <protection/>
    </xf>
    <xf numFmtId="0" fontId="3" fillId="0" borderId="0" xfId="64" applyFont="1" applyAlignment="1">
      <alignment vertical="center"/>
      <protection/>
    </xf>
    <xf numFmtId="0" fontId="31" fillId="0" borderId="0" xfId="64" applyFont="1">
      <alignment/>
      <protection/>
    </xf>
    <xf numFmtId="10" fontId="34" fillId="38" borderId="106" xfId="64" applyNumberFormat="1" applyFont="1" applyFill="1" applyBorder="1">
      <alignment/>
      <protection/>
    </xf>
    <xf numFmtId="3" fontId="31" fillId="38" borderId="107" xfId="64" applyNumberFormat="1" applyFont="1" applyFill="1" applyBorder="1" applyAlignment="1">
      <alignment vertical="center"/>
      <protection/>
    </xf>
    <xf numFmtId="165" fontId="31" fillId="38" borderId="108" xfId="64" applyNumberFormat="1" applyFont="1" applyFill="1" applyBorder="1" applyAlignment="1">
      <alignment vertical="center"/>
      <protection/>
    </xf>
    <xf numFmtId="3" fontId="31" fillId="38" borderId="109" xfId="64" applyNumberFormat="1" applyFont="1" applyFill="1" applyBorder="1" applyAlignment="1">
      <alignment vertical="center"/>
      <protection/>
    </xf>
    <xf numFmtId="10" fontId="34" fillId="38" borderId="108" xfId="64" applyNumberFormat="1" applyFont="1" applyFill="1" applyBorder="1">
      <alignment/>
      <protection/>
    </xf>
    <xf numFmtId="3" fontId="31" fillId="38" borderId="110" xfId="64" applyNumberFormat="1" applyFont="1" applyFill="1" applyBorder="1" applyAlignment="1">
      <alignment vertical="center"/>
      <protection/>
    </xf>
    <xf numFmtId="0" fontId="31" fillId="38" borderId="111" xfId="64" applyNumberFormat="1" applyFont="1" applyFill="1" applyBorder="1" applyAlignment="1">
      <alignment vertical="center"/>
      <protection/>
    </xf>
    <xf numFmtId="0" fontId="5" fillId="0" borderId="0" xfId="57" applyFont="1" applyFill="1">
      <alignment/>
      <protection/>
    </xf>
    <xf numFmtId="10" fontId="13" fillId="39" borderId="112" xfId="57" applyNumberFormat="1" applyFont="1" applyFill="1" applyBorder="1" applyAlignment="1">
      <alignment horizontal="right"/>
      <protection/>
    </xf>
    <xf numFmtId="3" fontId="13" fillId="39" borderId="113" xfId="57" applyNumberFormat="1" applyFont="1" applyFill="1" applyBorder="1">
      <alignment/>
      <protection/>
    </xf>
    <xf numFmtId="3" fontId="13" fillId="39" borderId="114" xfId="57" applyNumberFormat="1" applyFont="1" applyFill="1" applyBorder="1">
      <alignment/>
      <protection/>
    </xf>
    <xf numFmtId="3" fontId="13" fillId="39" borderId="115" xfId="57" applyNumberFormat="1" applyFont="1" applyFill="1" applyBorder="1">
      <alignment/>
      <protection/>
    </xf>
    <xf numFmtId="10" fontId="13" fillId="39" borderId="116" xfId="57" applyNumberFormat="1" applyFont="1" applyFill="1" applyBorder="1">
      <alignment/>
      <protection/>
    </xf>
    <xf numFmtId="10" fontId="13" fillId="39" borderId="116" xfId="57" applyNumberFormat="1" applyFont="1" applyFill="1" applyBorder="1" applyAlignment="1">
      <alignment horizontal="right"/>
      <protection/>
    </xf>
    <xf numFmtId="0" fontId="13" fillId="39" borderId="117" xfId="57" applyFont="1" applyFill="1" applyBorder="1">
      <alignment/>
      <protection/>
    </xf>
    <xf numFmtId="10" fontId="3" fillId="0" borderId="118" xfId="57" applyNumberFormat="1" applyFont="1" applyFill="1" applyBorder="1" applyAlignment="1">
      <alignment horizontal="right"/>
      <protection/>
    </xf>
    <xf numFmtId="3" fontId="3" fillId="0" borderId="69" xfId="57" applyNumberFormat="1" applyFont="1" applyFill="1" applyBorder="1">
      <alignment/>
      <protection/>
    </xf>
    <xf numFmtId="3" fontId="3" fillId="0" borderId="68" xfId="57" applyNumberFormat="1" applyFont="1" applyFill="1" applyBorder="1">
      <alignment/>
      <protection/>
    </xf>
    <xf numFmtId="3" fontId="3" fillId="0" borderId="119" xfId="57" applyNumberFormat="1" applyFont="1" applyFill="1" applyBorder="1">
      <alignment/>
      <protection/>
    </xf>
    <xf numFmtId="10" fontId="3" fillId="0" borderId="120" xfId="57" applyNumberFormat="1" applyFont="1" applyFill="1" applyBorder="1">
      <alignment/>
      <protection/>
    </xf>
    <xf numFmtId="3" fontId="3" fillId="0" borderId="72" xfId="57" applyNumberFormat="1" applyFont="1" applyFill="1" applyBorder="1">
      <alignment/>
      <protection/>
    </xf>
    <xf numFmtId="10" fontId="3" fillId="0" borderId="120" xfId="57" applyNumberFormat="1" applyFont="1" applyFill="1" applyBorder="1" applyAlignment="1">
      <alignment horizontal="right"/>
      <protection/>
    </xf>
    <xf numFmtId="0" fontId="3" fillId="0" borderId="73" xfId="57" applyFont="1" applyFill="1" applyBorder="1">
      <alignment/>
      <protection/>
    </xf>
    <xf numFmtId="0" fontId="13" fillId="0" borderId="0" xfId="57" applyFont="1" applyFill="1" applyAlignment="1">
      <alignment vertical="center"/>
      <protection/>
    </xf>
    <xf numFmtId="10" fontId="13" fillId="39" borderId="121" xfId="57" applyNumberFormat="1" applyFont="1" applyFill="1" applyBorder="1" applyAlignment="1">
      <alignment horizontal="right" vertical="center"/>
      <protection/>
    </xf>
    <xf numFmtId="3" fontId="13" fillId="39" borderId="122" xfId="57" applyNumberFormat="1" applyFont="1" applyFill="1" applyBorder="1" applyAlignment="1">
      <alignment vertical="center"/>
      <protection/>
    </xf>
    <xf numFmtId="3" fontId="13" fillId="39" borderId="123" xfId="57" applyNumberFormat="1" applyFont="1" applyFill="1" applyBorder="1" applyAlignment="1">
      <alignment vertical="center"/>
      <protection/>
    </xf>
    <xf numFmtId="3" fontId="13" fillId="39" borderId="124" xfId="57" applyNumberFormat="1" applyFont="1" applyFill="1" applyBorder="1" applyAlignment="1">
      <alignment vertical="center"/>
      <protection/>
    </xf>
    <xf numFmtId="10" fontId="13" fillId="39" borderId="125" xfId="57" applyNumberFormat="1" applyFont="1" applyFill="1" applyBorder="1" applyAlignment="1">
      <alignment vertical="center"/>
      <protection/>
    </xf>
    <xf numFmtId="10" fontId="13" fillId="39" borderId="125" xfId="57" applyNumberFormat="1" applyFont="1" applyFill="1" applyBorder="1" applyAlignment="1">
      <alignment horizontal="right" vertical="center"/>
      <protection/>
    </xf>
    <xf numFmtId="0" fontId="13" fillId="39" borderId="126" xfId="57" applyFont="1" applyFill="1" applyBorder="1" applyAlignment="1">
      <alignment vertical="center"/>
      <protection/>
    </xf>
    <xf numFmtId="10" fontId="3" fillId="0" borderId="94" xfId="57" applyNumberFormat="1" applyFont="1" applyFill="1" applyBorder="1" applyAlignment="1">
      <alignment horizontal="right"/>
      <protection/>
    </xf>
    <xf numFmtId="3" fontId="3" fillId="0" borderId="47" xfId="57" applyNumberFormat="1" applyFont="1" applyFill="1" applyBorder="1">
      <alignment/>
      <protection/>
    </xf>
    <xf numFmtId="3" fontId="3" fillId="0" borderId="76" xfId="57" applyNumberFormat="1" applyFont="1" applyFill="1" applyBorder="1">
      <alignment/>
      <protection/>
    </xf>
    <xf numFmtId="3" fontId="3" fillId="0" borderId="46" xfId="57" applyNumberFormat="1" applyFont="1" applyFill="1" applyBorder="1">
      <alignment/>
      <protection/>
    </xf>
    <xf numFmtId="10" fontId="3" fillId="0" borderId="44" xfId="57" applyNumberFormat="1" applyFont="1" applyFill="1" applyBorder="1">
      <alignment/>
      <protection/>
    </xf>
    <xf numFmtId="10" fontId="3" fillId="0" borderId="44" xfId="57" applyNumberFormat="1" applyFont="1" applyFill="1" applyBorder="1" applyAlignment="1">
      <alignment horizontal="right"/>
      <protection/>
    </xf>
    <xf numFmtId="0" fontId="3" fillId="0" borderId="79" xfId="57" applyFont="1" applyFill="1" applyBorder="1">
      <alignment/>
      <protection/>
    </xf>
    <xf numFmtId="3" fontId="3" fillId="0" borderId="45" xfId="57" applyNumberFormat="1" applyFont="1" applyFill="1" applyBorder="1">
      <alignment/>
      <protection/>
    </xf>
    <xf numFmtId="10" fontId="3" fillId="0" borderId="127" xfId="57" applyNumberFormat="1" applyFont="1" applyFill="1" applyBorder="1" applyAlignment="1">
      <alignment horizontal="right"/>
      <protection/>
    </xf>
    <xf numFmtId="3" fontId="3" fillId="0" borderId="128" xfId="57" applyNumberFormat="1" applyFont="1" applyFill="1" applyBorder="1">
      <alignment/>
      <protection/>
    </xf>
    <xf numFmtId="3" fontId="3" fillId="0" borderId="129" xfId="57" applyNumberFormat="1" applyFont="1" applyFill="1" applyBorder="1">
      <alignment/>
      <protection/>
    </xf>
    <xf numFmtId="3" fontId="3" fillId="0" borderId="130" xfId="57" applyNumberFormat="1" applyFont="1" applyFill="1" applyBorder="1">
      <alignment/>
      <protection/>
    </xf>
    <xf numFmtId="10" fontId="3" fillId="0" borderId="131" xfId="57" applyNumberFormat="1" applyFont="1" applyFill="1" applyBorder="1">
      <alignment/>
      <protection/>
    </xf>
    <xf numFmtId="10" fontId="3" fillId="0" borderId="131" xfId="57" applyNumberFormat="1" applyFont="1" applyFill="1" applyBorder="1" applyAlignment="1">
      <alignment horizontal="right"/>
      <protection/>
    </xf>
    <xf numFmtId="0" fontId="3" fillId="0" borderId="132" xfId="57" applyFont="1" applyFill="1" applyBorder="1">
      <alignment/>
      <protection/>
    </xf>
    <xf numFmtId="0" fontId="30" fillId="0" borderId="0" xfId="57" applyFont="1" applyFill="1" applyAlignment="1">
      <alignment vertical="center"/>
      <protection/>
    </xf>
    <xf numFmtId="10" fontId="30" fillId="37" borderId="133" xfId="57" applyNumberFormat="1" applyFont="1" applyFill="1" applyBorder="1" applyAlignment="1">
      <alignment horizontal="right" vertical="center"/>
      <protection/>
    </xf>
    <xf numFmtId="3" fontId="30" fillId="37" borderId="134" xfId="57" applyNumberFormat="1" applyFont="1" applyFill="1" applyBorder="1" applyAlignment="1">
      <alignment vertical="center"/>
      <protection/>
    </xf>
    <xf numFmtId="3" fontId="30" fillId="37" borderId="135" xfId="57" applyNumberFormat="1" applyFont="1" applyFill="1" applyBorder="1" applyAlignment="1">
      <alignment vertical="center"/>
      <protection/>
    </xf>
    <xf numFmtId="3" fontId="30" fillId="37" borderId="136" xfId="57" applyNumberFormat="1" applyFont="1" applyFill="1" applyBorder="1" applyAlignment="1">
      <alignment vertical="center"/>
      <protection/>
    </xf>
    <xf numFmtId="9" fontId="30" fillId="37" borderId="137" xfId="57" applyNumberFormat="1" applyFont="1" applyFill="1" applyBorder="1" applyAlignment="1">
      <alignment vertical="center"/>
      <protection/>
    </xf>
    <xf numFmtId="10" fontId="30" fillId="37" borderId="138" xfId="57" applyNumberFormat="1" applyFont="1" applyFill="1" applyBorder="1" applyAlignment="1">
      <alignment horizontal="right" vertical="center"/>
      <protection/>
    </xf>
    <xf numFmtId="0" fontId="30" fillId="37" borderId="139" xfId="57" applyNumberFormat="1" applyFont="1" applyFill="1" applyBorder="1" applyAlignment="1">
      <alignment vertical="center"/>
      <protection/>
    </xf>
    <xf numFmtId="1" fontId="3" fillId="0" borderId="0" xfId="57" applyNumberFormat="1" applyFont="1" applyFill="1" applyAlignment="1">
      <alignment horizontal="center" vertical="center" wrapText="1"/>
      <protection/>
    </xf>
    <xf numFmtId="49" fontId="13" fillId="35" borderId="60" xfId="57" applyNumberFormat="1" applyFont="1" applyFill="1" applyBorder="1" applyAlignment="1">
      <alignment horizontal="center" vertical="center" wrapText="1"/>
      <protection/>
    </xf>
    <xf numFmtId="49" fontId="13" fillId="35" borderId="61" xfId="57" applyNumberFormat="1" applyFont="1" applyFill="1" applyBorder="1" applyAlignment="1">
      <alignment horizontal="center" vertical="center" wrapText="1"/>
      <protection/>
    </xf>
    <xf numFmtId="49" fontId="13" fillId="35" borderId="64" xfId="57" applyNumberFormat="1" applyFont="1" applyFill="1" applyBorder="1" applyAlignment="1">
      <alignment horizontal="center" vertical="center" wrapText="1"/>
      <protection/>
    </xf>
    <xf numFmtId="0" fontId="15" fillId="0" borderId="0" xfId="57" applyFont="1" applyFill="1">
      <alignment/>
      <protection/>
    </xf>
    <xf numFmtId="10" fontId="6" fillId="39" borderId="112" xfId="57" applyNumberFormat="1" applyFont="1" applyFill="1" applyBorder="1" applyAlignment="1">
      <alignment horizontal="right"/>
      <protection/>
    </xf>
    <xf numFmtId="3" fontId="6" fillId="39" borderId="140" xfId="57" applyNumberFormat="1" applyFont="1" applyFill="1" applyBorder="1">
      <alignment/>
      <protection/>
    </xf>
    <xf numFmtId="3" fontId="6" fillId="39" borderId="141" xfId="57" applyNumberFormat="1" applyFont="1" applyFill="1" applyBorder="1">
      <alignment/>
      <protection/>
    </xf>
    <xf numFmtId="3" fontId="6" fillId="39" borderId="113" xfId="57" applyNumberFormat="1" applyFont="1" applyFill="1" applyBorder="1">
      <alignment/>
      <protection/>
    </xf>
    <xf numFmtId="3" fontId="6" fillId="39" borderId="114" xfId="57" applyNumberFormat="1" applyFont="1" applyFill="1" applyBorder="1">
      <alignment/>
      <protection/>
    </xf>
    <xf numFmtId="3" fontId="6" fillId="39" borderId="115" xfId="57" applyNumberFormat="1" applyFont="1" applyFill="1" applyBorder="1">
      <alignment/>
      <protection/>
    </xf>
    <xf numFmtId="10" fontId="6" fillId="39" borderId="116" xfId="57" applyNumberFormat="1" applyFont="1" applyFill="1" applyBorder="1">
      <alignment/>
      <protection/>
    </xf>
    <xf numFmtId="10" fontId="6" fillId="39" borderId="116" xfId="57" applyNumberFormat="1" applyFont="1" applyFill="1" applyBorder="1" applyAlignment="1">
      <alignment horizontal="right"/>
      <protection/>
    </xf>
    <xf numFmtId="0" fontId="6" fillId="39" borderId="117" xfId="57" applyFont="1" applyFill="1" applyBorder="1">
      <alignment/>
      <protection/>
    </xf>
    <xf numFmtId="3" fontId="3" fillId="0" borderId="70" xfId="57" applyNumberFormat="1" applyFont="1" applyFill="1" applyBorder="1">
      <alignment/>
      <protection/>
    </xf>
    <xf numFmtId="3" fontId="3" fillId="0" borderId="142" xfId="57" applyNumberFormat="1" applyFont="1" applyFill="1" applyBorder="1">
      <alignment/>
      <protection/>
    </xf>
    <xf numFmtId="10" fontId="6" fillId="0" borderId="120" xfId="57" applyNumberFormat="1" applyFont="1" applyFill="1" applyBorder="1" applyAlignment="1">
      <alignment horizontal="right"/>
      <protection/>
    </xf>
    <xf numFmtId="0" fontId="13" fillId="0" borderId="0" xfId="57" applyFont="1" applyFill="1">
      <alignment/>
      <protection/>
    </xf>
    <xf numFmtId="10" fontId="6" fillId="39" borderId="121" xfId="57" applyNumberFormat="1" applyFont="1" applyFill="1" applyBorder="1" applyAlignment="1">
      <alignment horizontal="right"/>
      <protection/>
    </xf>
    <xf numFmtId="3" fontId="6" fillId="39" borderId="143" xfId="57" applyNumberFormat="1" applyFont="1" applyFill="1" applyBorder="1">
      <alignment/>
      <protection/>
    </xf>
    <xf numFmtId="3" fontId="6" fillId="39" borderId="144" xfId="57" applyNumberFormat="1" applyFont="1" applyFill="1" applyBorder="1">
      <alignment/>
      <protection/>
    </xf>
    <xf numFmtId="3" fontId="6" fillId="39" borderId="122" xfId="57" applyNumberFormat="1" applyFont="1" applyFill="1" applyBorder="1">
      <alignment/>
      <protection/>
    </xf>
    <xf numFmtId="3" fontId="6" fillId="39" borderId="123" xfId="57" applyNumberFormat="1" applyFont="1" applyFill="1" applyBorder="1">
      <alignment/>
      <protection/>
    </xf>
    <xf numFmtId="3" fontId="6" fillId="39" borderId="124" xfId="57" applyNumberFormat="1" applyFont="1" applyFill="1" applyBorder="1">
      <alignment/>
      <protection/>
    </xf>
    <xf numFmtId="10" fontId="6" fillId="39" borderId="125" xfId="57" applyNumberFormat="1" applyFont="1" applyFill="1" applyBorder="1">
      <alignment/>
      <protection/>
    </xf>
    <xf numFmtId="10" fontId="6" fillId="39" borderId="125" xfId="57" applyNumberFormat="1" applyFont="1" applyFill="1" applyBorder="1" applyAlignment="1">
      <alignment horizontal="right"/>
      <protection/>
    </xf>
    <xf numFmtId="0" fontId="6" fillId="39" borderId="126" xfId="57" applyFont="1" applyFill="1" applyBorder="1">
      <alignment/>
      <protection/>
    </xf>
    <xf numFmtId="3" fontId="3" fillId="0" borderId="145" xfId="57" applyNumberFormat="1" applyFont="1" applyFill="1" applyBorder="1">
      <alignment/>
      <protection/>
    </xf>
    <xf numFmtId="3" fontId="3" fillId="0" borderId="77" xfId="57" applyNumberFormat="1" applyFont="1" applyFill="1" applyBorder="1">
      <alignment/>
      <protection/>
    </xf>
    <xf numFmtId="10" fontId="6" fillId="0" borderId="44" xfId="57" applyNumberFormat="1" applyFont="1" applyFill="1" applyBorder="1" applyAlignment="1">
      <alignment horizontal="right"/>
      <protection/>
    </xf>
    <xf numFmtId="3" fontId="3" fillId="0" borderId="146" xfId="57" applyNumberFormat="1" applyFont="1" applyFill="1" applyBorder="1">
      <alignment/>
      <protection/>
    </xf>
    <xf numFmtId="3" fontId="3" fillId="0" borderId="147" xfId="57" applyNumberFormat="1" applyFont="1" applyFill="1" applyBorder="1">
      <alignment/>
      <protection/>
    </xf>
    <xf numFmtId="3" fontId="3" fillId="0" borderId="148" xfId="57" applyNumberFormat="1" applyFont="1" applyFill="1" applyBorder="1">
      <alignment/>
      <protection/>
    </xf>
    <xf numFmtId="10" fontId="6" fillId="0" borderId="131" xfId="57" applyNumberFormat="1" applyFont="1" applyFill="1" applyBorder="1" applyAlignment="1">
      <alignment horizontal="right"/>
      <protection/>
    </xf>
    <xf numFmtId="10" fontId="31" fillId="8" borderId="133" xfId="57" applyNumberFormat="1" applyFont="1" applyFill="1" applyBorder="1" applyAlignment="1">
      <alignment horizontal="right" vertical="center"/>
      <protection/>
    </xf>
    <xf numFmtId="3" fontId="31" fillId="8" borderId="149" xfId="57" applyNumberFormat="1" applyFont="1" applyFill="1" applyBorder="1" applyAlignment="1">
      <alignment vertical="center"/>
      <protection/>
    </xf>
    <xf numFmtId="3" fontId="31" fillId="8" borderId="150" xfId="57" applyNumberFormat="1" applyFont="1" applyFill="1" applyBorder="1" applyAlignment="1">
      <alignment vertical="center"/>
      <protection/>
    </xf>
    <xf numFmtId="3" fontId="31" fillId="8" borderId="151" xfId="57" applyNumberFormat="1" applyFont="1" applyFill="1" applyBorder="1" applyAlignment="1">
      <alignment vertical="center"/>
      <protection/>
    </xf>
    <xf numFmtId="3" fontId="31" fillId="8" borderId="0" xfId="57" applyNumberFormat="1" applyFont="1" applyFill="1" applyBorder="1" applyAlignment="1">
      <alignment vertical="center"/>
      <protection/>
    </xf>
    <xf numFmtId="3" fontId="31" fillId="8" borderId="152" xfId="57" applyNumberFormat="1" applyFont="1" applyFill="1" applyBorder="1" applyAlignment="1">
      <alignment vertical="center"/>
      <protection/>
    </xf>
    <xf numFmtId="10" fontId="31" fillId="8" borderId="153" xfId="57" applyNumberFormat="1" applyFont="1" applyFill="1" applyBorder="1" applyAlignment="1">
      <alignment vertical="center"/>
      <protection/>
    </xf>
    <xf numFmtId="10" fontId="31" fillId="8" borderId="153" xfId="57" applyNumberFormat="1" applyFont="1" applyFill="1" applyBorder="1" applyAlignment="1">
      <alignment horizontal="right" vertical="center"/>
      <protection/>
    </xf>
    <xf numFmtId="0" fontId="31" fillId="8" borderId="154" xfId="57" applyNumberFormat="1" applyFont="1" applyFill="1" applyBorder="1" applyAlignment="1">
      <alignment vertical="center"/>
      <protection/>
    </xf>
    <xf numFmtId="49" fontId="5" fillId="35" borderId="62" xfId="57" applyNumberFormat="1" applyFont="1" applyFill="1" applyBorder="1" applyAlignment="1">
      <alignment horizontal="center" vertical="center" wrapText="1"/>
      <protection/>
    </xf>
    <xf numFmtId="49" fontId="13" fillId="35" borderId="155" xfId="57" applyNumberFormat="1" applyFont="1" applyFill="1" applyBorder="1" applyAlignment="1">
      <alignment horizontal="center" vertical="center" wrapText="1"/>
      <protection/>
    </xf>
    <xf numFmtId="49" fontId="14" fillId="35" borderId="149" xfId="57" applyNumberFormat="1" applyFont="1" applyFill="1" applyBorder="1" applyAlignment="1">
      <alignment horizontal="center" vertical="center" wrapText="1"/>
      <protection/>
    </xf>
    <xf numFmtId="10" fontId="31" fillId="38" borderId="133" xfId="57" applyNumberFormat="1" applyFont="1" applyFill="1" applyBorder="1" applyAlignment="1">
      <alignment horizontal="right" vertical="center"/>
      <protection/>
    </xf>
    <xf numFmtId="3" fontId="31" fillId="38" borderId="151" xfId="57" applyNumberFormat="1" applyFont="1" applyFill="1" applyBorder="1" applyAlignment="1">
      <alignment vertical="center"/>
      <protection/>
    </xf>
    <xf numFmtId="3" fontId="31" fillId="38" borderId="0" xfId="57" applyNumberFormat="1" applyFont="1" applyFill="1" applyBorder="1" applyAlignment="1">
      <alignment vertical="center"/>
      <protection/>
    </xf>
    <xf numFmtId="3" fontId="31" fillId="38" borderId="152" xfId="57" applyNumberFormat="1" applyFont="1" applyFill="1" applyBorder="1" applyAlignment="1">
      <alignment vertical="center"/>
      <protection/>
    </xf>
    <xf numFmtId="165" fontId="31" fillId="38" borderId="153" xfId="57" applyNumberFormat="1" applyFont="1" applyFill="1" applyBorder="1" applyAlignment="1">
      <alignment vertical="center"/>
      <protection/>
    </xf>
    <xf numFmtId="0" fontId="31" fillId="38" borderId="154" xfId="57" applyNumberFormat="1" applyFont="1" applyFill="1" applyBorder="1" applyAlignment="1">
      <alignment vertical="center"/>
      <protection/>
    </xf>
    <xf numFmtId="3" fontId="3" fillId="0" borderId="156" xfId="57" applyNumberFormat="1" applyFont="1" applyFill="1" applyBorder="1">
      <alignment/>
      <protection/>
    </xf>
    <xf numFmtId="3" fontId="3" fillId="0" borderId="41" xfId="57" applyNumberFormat="1" applyFont="1" applyFill="1" applyBorder="1">
      <alignment/>
      <protection/>
    </xf>
    <xf numFmtId="10" fontId="3" fillId="0" borderId="40" xfId="57" applyNumberFormat="1" applyFont="1" applyFill="1" applyBorder="1">
      <alignment/>
      <protection/>
    </xf>
    <xf numFmtId="3" fontId="3" fillId="0" borderId="157" xfId="57" applyNumberFormat="1" applyFont="1" applyFill="1" applyBorder="1">
      <alignment/>
      <protection/>
    </xf>
    <xf numFmtId="3" fontId="13" fillId="39" borderId="144" xfId="57" applyNumberFormat="1" applyFont="1" applyFill="1" applyBorder="1" applyAlignment="1">
      <alignment vertical="center"/>
      <protection/>
    </xf>
    <xf numFmtId="10" fontId="13" fillId="39" borderId="94" xfId="57" applyNumberFormat="1" applyFont="1" applyFill="1" applyBorder="1" applyAlignment="1">
      <alignment horizontal="right" vertical="center"/>
      <protection/>
    </xf>
    <xf numFmtId="3" fontId="13" fillId="39" borderId="76" xfId="57" applyNumberFormat="1" applyFont="1" applyFill="1" applyBorder="1" applyAlignment="1">
      <alignment vertical="center"/>
      <protection/>
    </xf>
    <xf numFmtId="3" fontId="13" fillId="39" borderId="47" xfId="57" applyNumberFormat="1" applyFont="1" applyFill="1" applyBorder="1" applyAlignment="1">
      <alignment vertical="center"/>
      <protection/>
    </xf>
    <xf numFmtId="3" fontId="13" fillId="39" borderId="46" xfId="57" applyNumberFormat="1" applyFont="1" applyFill="1" applyBorder="1" applyAlignment="1">
      <alignment vertical="center"/>
      <protection/>
    </xf>
    <xf numFmtId="10" fontId="13" fillId="39" borderId="44" xfId="57" applyNumberFormat="1" applyFont="1" applyFill="1" applyBorder="1" applyAlignment="1">
      <alignment vertical="center"/>
      <protection/>
    </xf>
    <xf numFmtId="10" fontId="13" fillId="39" borderId="44" xfId="57" applyNumberFormat="1" applyFont="1" applyFill="1" applyBorder="1" applyAlignment="1">
      <alignment horizontal="right" vertical="center"/>
      <protection/>
    </xf>
    <xf numFmtId="0" fontId="13" fillId="39" borderId="79" xfId="57" applyFont="1" applyFill="1" applyBorder="1" applyAlignment="1">
      <alignment vertical="center"/>
      <protection/>
    </xf>
    <xf numFmtId="10" fontId="30" fillId="37" borderId="158" xfId="57" applyNumberFormat="1" applyFont="1" applyFill="1" applyBorder="1" applyAlignment="1">
      <alignment horizontal="right" vertical="center"/>
      <protection/>
    </xf>
    <xf numFmtId="3" fontId="30" fillId="37" borderId="83" xfId="57" applyNumberFormat="1" applyFont="1" applyFill="1" applyBorder="1" applyAlignment="1">
      <alignment vertical="center"/>
      <protection/>
    </xf>
    <xf numFmtId="3" fontId="30" fillId="37" borderId="82" xfId="57" applyNumberFormat="1" applyFont="1" applyFill="1" applyBorder="1" applyAlignment="1">
      <alignment vertical="center"/>
      <protection/>
    </xf>
    <xf numFmtId="3" fontId="30" fillId="37" borderId="87" xfId="57" applyNumberFormat="1" applyFont="1" applyFill="1" applyBorder="1" applyAlignment="1">
      <alignment vertical="center"/>
      <protection/>
    </xf>
    <xf numFmtId="165" fontId="30" fillId="37" borderId="159" xfId="57" applyNumberFormat="1" applyFont="1" applyFill="1" applyBorder="1" applyAlignment="1">
      <alignment vertical="center"/>
      <protection/>
    </xf>
    <xf numFmtId="0" fontId="30" fillId="37" borderId="88" xfId="57" applyNumberFormat="1" applyFont="1" applyFill="1" applyBorder="1" applyAlignment="1">
      <alignment vertical="center"/>
      <protection/>
    </xf>
    <xf numFmtId="10" fontId="31" fillId="37" borderId="133" xfId="57" applyNumberFormat="1" applyFont="1" applyFill="1" applyBorder="1" applyAlignment="1">
      <alignment horizontal="right" vertical="center"/>
      <protection/>
    </xf>
    <xf numFmtId="3" fontId="31" fillId="37" borderId="151" xfId="57" applyNumberFormat="1" applyFont="1" applyFill="1" applyBorder="1" applyAlignment="1">
      <alignment vertical="center"/>
      <protection/>
    </xf>
    <xf numFmtId="3" fontId="31" fillId="37" borderId="150" xfId="57" applyNumberFormat="1" applyFont="1" applyFill="1" applyBorder="1" applyAlignment="1">
      <alignment vertical="center"/>
      <protection/>
    </xf>
    <xf numFmtId="3" fontId="31" fillId="37" borderId="0" xfId="57" applyNumberFormat="1" applyFont="1" applyFill="1" applyBorder="1" applyAlignment="1">
      <alignment vertical="center"/>
      <protection/>
    </xf>
    <xf numFmtId="3" fontId="31" fillId="37" borderId="152" xfId="57" applyNumberFormat="1" applyFont="1" applyFill="1" applyBorder="1" applyAlignment="1">
      <alignment vertical="center"/>
      <protection/>
    </xf>
    <xf numFmtId="10" fontId="31" fillId="37" borderId="153" xfId="57" applyNumberFormat="1" applyFont="1" applyFill="1" applyBorder="1" applyAlignment="1">
      <alignment vertical="center"/>
      <protection/>
    </xf>
    <xf numFmtId="0" fontId="31" fillId="37" borderId="154" xfId="57" applyNumberFormat="1" applyFont="1" applyFill="1" applyBorder="1" applyAlignment="1">
      <alignment vertical="center"/>
      <protection/>
    </xf>
    <xf numFmtId="0" fontId="5" fillId="0" borderId="0" xfId="57" applyFont="1" applyFill="1" applyAlignment="1">
      <alignment vertical="center"/>
      <protection/>
    </xf>
    <xf numFmtId="10" fontId="13" fillId="39" borderId="112" xfId="57" applyNumberFormat="1" applyFont="1" applyFill="1" applyBorder="1" applyAlignment="1">
      <alignment horizontal="right" vertical="center"/>
      <protection/>
    </xf>
    <xf numFmtId="3" fontId="13" fillId="39" borderId="113" xfId="57" applyNumberFormat="1" applyFont="1" applyFill="1" applyBorder="1" applyAlignment="1">
      <alignment vertical="center"/>
      <protection/>
    </xf>
    <xf numFmtId="3" fontId="13" fillId="39" borderId="114" xfId="57" applyNumberFormat="1" applyFont="1" applyFill="1" applyBorder="1" applyAlignment="1">
      <alignment vertical="center"/>
      <protection/>
    </xf>
    <xf numFmtId="3" fontId="13" fillId="39" borderId="115" xfId="57" applyNumberFormat="1" applyFont="1" applyFill="1" applyBorder="1" applyAlignment="1">
      <alignment vertical="center"/>
      <protection/>
    </xf>
    <xf numFmtId="10" fontId="13" fillId="39" borderId="116" xfId="57" applyNumberFormat="1" applyFont="1" applyFill="1" applyBorder="1" applyAlignment="1">
      <alignment vertical="center"/>
      <protection/>
    </xf>
    <xf numFmtId="10" fontId="13" fillId="39" borderId="116" xfId="57" applyNumberFormat="1" applyFont="1" applyFill="1" applyBorder="1" applyAlignment="1">
      <alignment horizontal="right" vertical="center"/>
      <protection/>
    </xf>
    <xf numFmtId="0" fontId="13" fillId="39" borderId="117" xfId="57" applyFont="1" applyFill="1" applyBorder="1" applyAlignment="1">
      <alignment vertical="center"/>
      <protection/>
    </xf>
    <xf numFmtId="165" fontId="31" fillId="37" borderId="153" xfId="57" applyNumberFormat="1" applyFont="1" applyFill="1" applyBorder="1" applyAlignment="1">
      <alignment vertical="center"/>
      <protection/>
    </xf>
    <xf numFmtId="0" fontId="40" fillId="0" borderId="0" xfId="56" applyFont="1" applyFill="1">
      <alignment/>
      <protection/>
    </xf>
    <xf numFmtId="0" fontId="41" fillId="0" borderId="0" xfId="56" applyFont="1" applyFill="1">
      <alignment/>
      <protection/>
    </xf>
    <xf numFmtId="0" fontId="120" fillId="3" borderId="34" xfId="56" applyFont="1" applyFill="1" applyBorder="1">
      <alignment/>
      <protection/>
    </xf>
    <xf numFmtId="0" fontId="121" fillId="3" borderId="33" xfId="56" applyFont="1" applyFill="1" applyBorder="1">
      <alignment/>
      <protection/>
    </xf>
    <xf numFmtId="0" fontId="122" fillId="3" borderId="18" xfId="56" applyFont="1" applyFill="1" applyBorder="1">
      <alignment/>
      <protection/>
    </xf>
    <xf numFmtId="0" fontId="121" fillId="3" borderId="17" xfId="56" applyFont="1" applyFill="1" applyBorder="1">
      <alignment/>
      <protection/>
    </xf>
    <xf numFmtId="0" fontId="123" fillId="3" borderId="18" xfId="56" applyFont="1" applyFill="1" applyBorder="1">
      <alignment/>
      <protection/>
    </xf>
    <xf numFmtId="0" fontId="124" fillId="3" borderId="18" xfId="56" applyFont="1" applyFill="1" applyBorder="1">
      <alignment/>
      <protection/>
    </xf>
    <xf numFmtId="0" fontId="120" fillId="3" borderId="18" xfId="56" applyFont="1" applyFill="1" applyBorder="1">
      <alignment/>
      <protection/>
    </xf>
    <xf numFmtId="0" fontId="120" fillId="3" borderId="160" xfId="56" applyFont="1" applyFill="1" applyBorder="1">
      <alignment/>
      <protection/>
    </xf>
    <xf numFmtId="0" fontId="121" fillId="3" borderId="78" xfId="56" applyFont="1" applyFill="1" applyBorder="1">
      <alignment/>
      <protection/>
    </xf>
    <xf numFmtId="17" fontId="41" fillId="0" borderId="0" xfId="56" applyNumberFormat="1" applyFont="1" applyFill="1">
      <alignment/>
      <protection/>
    </xf>
    <xf numFmtId="0" fontId="41" fillId="40" borderId="14" xfId="56" applyFont="1" applyFill="1" applyBorder="1">
      <alignment/>
      <protection/>
    </xf>
    <xf numFmtId="0" fontId="41" fillId="40" borderId="13" xfId="56" applyFont="1" applyFill="1" applyBorder="1">
      <alignment/>
      <protection/>
    </xf>
    <xf numFmtId="0" fontId="46" fillId="37" borderId="161" xfId="56" applyFont="1" applyFill="1" applyBorder="1">
      <alignment/>
      <protection/>
    </xf>
    <xf numFmtId="0" fontId="47" fillId="37" borderId="162" xfId="45" applyFont="1" applyFill="1" applyBorder="1" applyAlignment="1" applyProtection="1">
      <alignment horizontal="left" indent="1"/>
      <protection/>
    </xf>
    <xf numFmtId="0" fontId="46" fillId="3" borderId="163" xfId="56" applyFont="1" applyFill="1" applyBorder="1">
      <alignment/>
      <protection/>
    </xf>
    <xf numFmtId="0" fontId="47" fillId="3" borderId="118" xfId="45" applyFont="1" applyFill="1" applyBorder="1" applyAlignment="1" applyProtection="1">
      <alignment horizontal="left" indent="1"/>
      <protection/>
    </xf>
    <xf numFmtId="0" fontId="46" fillId="37" borderId="163" xfId="56" applyFont="1" applyFill="1" applyBorder="1">
      <alignment/>
      <protection/>
    </xf>
    <xf numFmtId="0" fontId="47" fillId="37" borderId="118" xfId="45" applyFont="1" applyFill="1" applyBorder="1" applyAlignment="1" applyProtection="1">
      <alignment horizontal="left" indent="1"/>
      <protection/>
    </xf>
    <xf numFmtId="0" fontId="46" fillId="37" borderId="18" xfId="56" applyFont="1" applyFill="1" applyBorder="1">
      <alignment/>
      <protection/>
    </xf>
    <xf numFmtId="0" fontId="47" fillId="37" borderId="94" xfId="45" applyFont="1" applyFill="1" applyBorder="1" applyAlignment="1" applyProtection="1">
      <alignment horizontal="left" indent="1"/>
      <protection/>
    </xf>
    <xf numFmtId="0" fontId="125" fillId="7" borderId="164" xfId="59" applyFont="1" applyFill="1" applyBorder="1">
      <alignment/>
      <protection/>
    </xf>
    <xf numFmtId="0" fontId="125" fillId="7" borderId="0" xfId="59" applyFont="1" applyFill="1">
      <alignment/>
      <protection/>
    </xf>
    <xf numFmtId="0" fontId="126" fillId="7" borderId="165" xfId="59" applyFont="1" applyFill="1" applyBorder="1" applyAlignment="1">
      <alignment/>
      <protection/>
    </xf>
    <xf numFmtId="0" fontId="127" fillId="7" borderId="149" xfId="59" applyFont="1" applyFill="1" applyBorder="1" applyAlignment="1">
      <alignment/>
      <protection/>
    </xf>
    <xf numFmtId="0" fontId="128" fillId="7" borderId="165" xfId="59" applyFont="1" applyFill="1" applyBorder="1" applyAlignment="1">
      <alignment/>
      <protection/>
    </xf>
    <xf numFmtId="0" fontId="129" fillId="7" borderId="149" xfId="59" applyFont="1" applyFill="1" applyBorder="1" applyAlignment="1">
      <alignment/>
      <protection/>
    </xf>
    <xf numFmtId="37" fontId="130" fillId="7" borderId="0" xfId="61" applyFont="1" applyFill="1">
      <alignment/>
      <protection/>
    </xf>
    <xf numFmtId="37" fontId="131" fillId="7" borderId="0" xfId="61" applyFont="1" applyFill="1">
      <alignment/>
      <protection/>
    </xf>
    <xf numFmtId="37" fontId="132" fillId="7" borderId="0" xfId="61" applyFont="1" applyFill="1" applyAlignment="1">
      <alignment horizontal="left" indent="1"/>
      <protection/>
    </xf>
    <xf numFmtId="37" fontId="133" fillId="7" borderId="0" xfId="61" applyFont="1" applyFill="1">
      <alignment/>
      <protection/>
    </xf>
    <xf numFmtId="37" fontId="134" fillId="7" borderId="0" xfId="61" applyFont="1" applyFill="1">
      <alignment/>
      <protection/>
    </xf>
    <xf numFmtId="37" fontId="3" fillId="0" borderId="18" xfId="60" applyFont="1" applyFill="1" applyBorder="1" applyProtection="1">
      <alignment/>
      <protection/>
    </xf>
    <xf numFmtId="37" fontId="3" fillId="0" borderId="34" xfId="60" applyFont="1" applyFill="1" applyBorder="1" applyProtection="1">
      <alignment/>
      <protection/>
    </xf>
    <xf numFmtId="37" fontId="135" fillId="0" borderId="0" xfId="60" applyFont="1">
      <alignment/>
      <protection/>
    </xf>
    <xf numFmtId="37" fontId="13" fillId="0" borderId="0" xfId="60" applyFont="1" applyFill="1" applyBorder="1" applyAlignment="1" applyProtection="1">
      <alignment horizontal="left" vertical="center"/>
      <protection/>
    </xf>
    <xf numFmtId="3" fontId="13" fillId="0" borderId="18" xfId="60" applyNumberFormat="1" applyFont="1" applyFill="1" applyBorder="1" applyAlignment="1">
      <alignment horizontal="right" vertical="center"/>
      <protection/>
    </xf>
    <xf numFmtId="3" fontId="13" fillId="0" borderId="16" xfId="60" applyNumberFormat="1" applyFont="1" applyFill="1" applyBorder="1" applyAlignment="1">
      <alignment vertical="center"/>
      <protection/>
    </xf>
    <xf numFmtId="3" fontId="13" fillId="0" borderId="17" xfId="60" applyNumberFormat="1" applyFont="1" applyFill="1" applyBorder="1" applyAlignment="1">
      <alignment vertical="center"/>
      <protection/>
    </xf>
    <xf numFmtId="3" fontId="13" fillId="0" borderId="18" xfId="60" applyNumberFormat="1" applyFont="1" applyFill="1" applyBorder="1" applyAlignment="1">
      <alignment vertical="center"/>
      <protection/>
    </xf>
    <xf numFmtId="3" fontId="13" fillId="0" borderId="16" xfId="60" applyNumberFormat="1" applyFont="1" applyFill="1" applyBorder="1" applyAlignment="1">
      <alignment horizontal="right" vertical="center"/>
      <protection/>
    </xf>
    <xf numFmtId="37" fontId="13" fillId="0" borderId="17" xfId="60" applyFont="1" applyFill="1" applyBorder="1" applyAlignment="1" applyProtection="1">
      <alignment vertical="center"/>
      <protection/>
    </xf>
    <xf numFmtId="37" fontId="13" fillId="0" borderId="18" xfId="60" applyFont="1" applyFill="1" applyBorder="1" applyAlignment="1" applyProtection="1">
      <alignment horizontal="right" vertical="center"/>
      <protection/>
    </xf>
    <xf numFmtId="37" fontId="13" fillId="0" borderId="16" xfId="60" applyFont="1" applyFill="1" applyBorder="1" applyAlignment="1" applyProtection="1">
      <alignment horizontal="right" vertical="center"/>
      <protection/>
    </xf>
    <xf numFmtId="37" fontId="13" fillId="0" borderId="18" xfId="60" applyFont="1" applyFill="1" applyBorder="1" applyAlignment="1" applyProtection="1">
      <alignment vertical="center"/>
      <protection/>
    </xf>
    <xf numFmtId="37" fontId="13" fillId="0" borderId="16" xfId="60" applyFont="1" applyFill="1" applyBorder="1" applyAlignment="1" applyProtection="1">
      <alignment vertical="center"/>
      <protection/>
    </xf>
    <xf numFmtId="37" fontId="13" fillId="34" borderId="15" xfId="60" applyFont="1" applyFill="1" applyBorder="1" applyAlignment="1">
      <alignment vertical="center"/>
      <protection/>
    </xf>
    <xf numFmtId="0" fontId="47" fillId="0" borderId="118" xfId="45" applyFont="1" applyFill="1" applyBorder="1" applyAlignment="1" applyProtection="1">
      <alignment horizontal="left" indent="1"/>
      <protection/>
    </xf>
    <xf numFmtId="0" fontId="47" fillId="0" borderId="166" xfId="45" applyFont="1" applyFill="1" applyBorder="1" applyAlignment="1" applyProtection="1">
      <alignment horizontal="left" indent="1"/>
      <protection/>
    </xf>
    <xf numFmtId="0" fontId="31" fillId="37" borderId="82" xfId="57" applyNumberFormat="1" applyFont="1" applyFill="1" applyBorder="1" applyAlignment="1">
      <alignment vertical="center"/>
      <protection/>
    </xf>
    <xf numFmtId="0" fontId="6" fillId="0" borderId="167" xfId="57" applyFont="1" applyFill="1" applyBorder="1">
      <alignment/>
      <protection/>
    </xf>
    <xf numFmtId="0" fontId="6" fillId="0" borderId="168" xfId="57" applyFont="1" applyFill="1" applyBorder="1">
      <alignment/>
      <protection/>
    </xf>
    <xf numFmtId="0" fontId="6" fillId="0" borderId="169" xfId="57" applyFont="1" applyFill="1" applyBorder="1">
      <alignment/>
      <protection/>
    </xf>
    <xf numFmtId="0" fontId="5" fillId="3" borderId="0" xfId="57" applyFont="1" applyFill="1">
      <alignment/>
      <protection/>
    </xf>
    <xf numFmtId="0" fontId="3" fillId="3" borderId="0" xfId="57" applyFont="1" applyFill="1">
      <alignment/>
      <protection/>
    </xf>
    <xf numFmtId="49" fontId="14" fillId="35" borderId="155" xfId="57" applyNumberFormat="1" applyFont="1" applyFill="1" applyBorder="1" applyAlignment="1">
      <alignment horizontal="center" vertical="center" wrapText="1"/>
      <protection/>
    </xf>
    <xf numFmtId="37" fontId="136" fillId="7" borderId="0" xfId="61" applyFont="1" applyFill="1" applyAlignment="1">
      <alignment horizontal="left" indent="1"/>
      <protection/>
    </xf>
    <xf numFmtId="0" fontId="136" fillId="7" borderId="0" xfId="59" applyFont="1" applyFill="1">
      <alignment/>
      <protection/>
    </xf>
    <xf numFmtId="37" fontId="137" fillId="7" borderId="0" xfId="61" applyFont="1" applyFill="1">
      <alignment/>
      <protection/>
    </xf>
    <xf numFmtId="0" fontId="44" fillId="4" borderId="170" xfId="58" applyFont="1" applyFill="1" applyBorder="1">
      <alignment/>
      <protection/>
    </xf>
    <xf numFmtId="0" fontId="45" fillId="4" borderId="171" xfId="45" applyFont="1" applyFill="1" applyBorder="1" applyAlignment="1" applyProtection="1">
      <alignment horizontal="left" indent="1"/>
      <protection/>
    </xf>
    <xf numFmtId="0" fontId="46" fillId="0" borderId="18" xfId="56" applyFont="1" applyFill="1" applyBorder="1">
      <alignment/>
      <protection/>
    </xf>
    <xf numFmtId="0" fontId="46" fillId="0" borderId="14" xfId="56" applyFont="1" applyFill="1" applyBorder="1">
      <alignment/>
      <protection/>
    </xf>
    <xf numFmtId="0" fontId="46" fillId="3" borderId="18" xfId="56" applyFont="1" applyFill="1" applyBorder="1">
      <alignment/>
      <protection/>
    </xf>
    <xf numFmtId="0" fontId="47" fillId="3" borderId="172" xfId="45" applyFont="1" applyFill="1" applyBorder="1" applyAlignment="1" applyProtection="1">
      <alignment horizontal="left" indent="1"/>
      <protection/>
    </xf>
    <xf numFmtId="0" fontId="46" fillId="37" borderId="173" xfId="56" applyFont="1" applyFill="1" applyBorder="1">
      <alignment/>
      <protection/>
    </xf>
    <xf numFmtId="0" fontId="138" fillId="9" borderId="0" xfId="0" applyFont="1" applyFill="1" applyAlignment="1">
      <alignment vertical="center"/>
    </xf>
    <xf numFmtId="0" fontId="139" fillId="0" borderId="0" xfId="56" applyFont="1" applyFill="1">
      <alignment/>
      <protection/>
    </xf>
    <xf numFmtId="0" fontId="140" fillId="0" borderId="0" xfId="56" applyFont="1" applyFill="1">
      <alignment/>
      <protection/>
    </xf>
    <xf numFmtId="0" fontId="141" fillId="0" borderId="0" xfId="56" applyFont="1" applyFill="1">
      <alignment/>
      <protection/>
    </xf>
    <xf numFmtId="0" fontId="142" fillId="0" borderId="0" xfId="56" applyFont="1" applyFill="1">
      <alignment/>
      <protection/>
    </xf>
    <xf numFmtId="0" fontId="143" fillId="0" borderId="0" xfId="45" applyFont="1" applyFill="1" applyAlignment="1" applyProtection="1">
      <alignment/>
      <protection/>
    </xf>
    <xf numFmtId="0" fontId="42" fillId="40" borderId="173" xfId="56" applyFont="1" applyFill="1" applyBorder="1" applyAlignment="1">
      <alignment horizontal="center"/>
      <protection/>
    </xf>
    <xf numFmtId="0" fontId="42" fillId="40" borderId="174" xfId="56" applyFont="1" applyFill="1" applyBorder="1" applyAlignment="1">
      <alignment horizontal="center"/>
      <protection/>
    </xf>
    <xf numFmtId="0" fontId="144" fillId="40" borderId="18" xfId="56" applyFont="1" applyFill="1" applyBorder="1" applyAlignment="1">
      <alignment horizontal="center"/>
      <protection/>
    </xf>
    <xf numFmtId="0" fontId="144" fillId="40" borderId="17" xfId="56" applyFont="1" applyFill="1" applyBorder="1" applyAlignment="1">
      <alignment horizontal="center"/>
      <protection/>
    </xf>
    <xf numFmtId="0" fontId="43" fillId="40" borderId="18" xfId="56" applyFont="1" applyFill="1" applyBorder="1" applyAlignment="1">
      <alignment horizontal="center"/>
      <protection/>
    </xf>
    <xf numFmtId="0" fontId="43" fillId="40" borderId="17" xfId="56" applyFont="1" applyFill="1" applyBorder="1" applyAlignment="1">
      <alignment horizontal="center"/>
      <protection/>
    </xf>
    <xf numFmtId="37" fontId="145" fillId="38" borderId="175" xfId="45" applyNumberFormat="1" applyFont="1" applyFill="1" applyBorder="1" applyAlignment="1" applyProtection="1">
      <alignment horizontal="center"/>
      <protection/>
    </xf>
    <xf numFmtId="37" fontId="145" fillId="38" borderId="176" xfId="45" applyNumberFormat="1" applyFont="1" applyFill="1" applyBorder="1" applyAlignment="1" applyProtection="1">
      <alignment horizontal="center"/>
      <protection/>
    </xf>
    <xf numFmtId="37" fontId="15" fillId="0" borderId="18" xfId="60" applyFont="1" applyFill="1" applyBorder="1" applyAlignment="1" applyProtection="1">
      <alignment horizontal="center" vertical="center"/>
      <protection/>
    </xf>
    <xf numFmtId="37" fontId="16" fillId="0" borderId="18" xfId="60" applyFont="1" applyBorder="1">
      <alignment/>
      <protection/>
    </xf>
    <xf numFmtId="37" fontId="17" fillId="0" borderId="18" xfId="60" applyFont="1" applyBorder="1">
      <alignment/>
      <protection/>
    </xf>
    <xf numFmtId="37" fontId="16" fillId="0" borderId="23" xfId="60" applyFont="1" applyBorder="1">
      <alignment/>
      <protection/>
    </xf>
    <xf numFmtId="37" fontId="14" fillId="35" borderId="18" xfId="60" applyFont="1" applyFill="1" applyBorder="1" applyAlignment="1">
      <alignment horizontal="center"/>
      <protection/>
    </xf>
    <xf numFmtId="37" fontId="14" fillId="35" borderId="17" xfId="60" applyFont="1" applyFill="1" applyBorder="1" applyAlignment="1">
      <alignment horizontal="center"/>
      <protection/>
    </xf>
    <xf numFmtId="37" fontId="20" fillId="35" borderId="34" xfId="60" applyFont="1" applyFill="1" applyBorder="1" applyAlignment="1" applyProtection="1">
      <alignment horizontal="center" vertical="center"/>
      <protection/>
    </xf>
    <xf numFmtId="37" fontId="20" fillId="35" borderId="31" xfId="60" applyFont="1" applyFill="1" applyBorder="1" applyAlignment="1" applyProtection="1">
      <alignment horizontal="center" vertical="center"/>
      <protection/>
    </xf>
    <xf numFmtId="37" fontId="14" fillId="35" borderId="34" xfId="60" applyFont="1" applyFill="1" applyBorder="1" applyAlignment="1">
      <alignment horizontal="center" vertical="center"/>
      <protection/>
    </xf>
    <xf numFmtId="37" fontId="15" fillId="35" borderId="14" xfId="60" applyFont="1" applyFill="1" applyBorder="1" applyAlignment="1">
      <alignment horizontal="center" vertical="center"/>
      <protection/>
    </xf>
    <xf numFmtId="37" fontId="14" fillId="35" borderId="32" xfId="60" applyFont="1" applyFill="1" applyBorder="1" applyAlignment="1">
      <alignment horizontal="center" vertical="center"/>
      <protection/>
    </xf>
    <xf numFmtId="37" fontId="15" fillId="35" borderId="12" xfId="60" applyFont="1" applyFill="1" applyBorder="1" applyAlignment="1">
      <alignment horizontal="center" vertical="center"/>
      <protection/>
    </xf>
    <xf numFmtId="37" fontId="20" fillId="35" borderId="34" xfId="60" applyFont="1" applyFill="1" applyBorder="1" applyAlignment="1">
      <alignment horizontal="center" vertical="center"/>
      <protection/>
    </xf>
    <xf numFmtId="37" fontId="20" fillId="35" borderId="31" xfId="60" applyFont="1" applyFill="1" applyBorder="1" applyAlignment="1">
      <alignment horizontal="center" vertical="center"/>
      <protection/>
    </xf>
    <xf numFmtId="37" fontId="20" fillId="35" borderId="18" xfId="60" applyFont="1" applyFill="1" applyBorder="1" applyAlignment="1">
      <alignment horizontal="center" vertical="center"/>
      <protection/>
    </xf>
    <xf numFmtId="37" fontId="20" fillId="35" borderId="0" xfId="60" applyFont="1" applyFill="1" applyBorder="1" applyAlignment="1">
      <alignment horizontal="center" vertical="center"/>
      <protection/>
    </xf>
    <xf numFmtId="37" fontId="20" fillId="35" borderId="33" xfId="60" applyFont="1" applyFill="1" applyBorder="1" applyAlignment="1" applyProtection="1">
      <alignment horizontal="center" vertical="center"/>
      <protection/>
    </xf>
    <xf numFmtId="37" fontId="25" fillId="36" borderId="0" xfId="45" applyNumberFormat="1" applyFont="1" applyFill="1" applyBorder="1" applyAlignment="1" applyProtection="1">
      <alignment horizontal="center"/>
      <protection/>
    </xf>
    <xf numFmtId="37" fontId="20" fillId="35" borderId="30" xfId="60" applyFont="1" applyFill="1" applyBorder="1" applyAlignment="1">
      <alignment horizontal="center" vertical="center"/>
      <protection/>
    </xf>
    <xf numFmtId="0" fontId="11" fillId="0" borderId="15" xfId="55" applyBorder="1" applyAlignment="1">
      <alignment horizontal="center" vertical="center"/>
      <protection/>
    </xf>
    <xf numFmtId="0" fontId="11" fillId="0" borderId="10" xfId="55" applyBorder="1" applyAlignment="1">
      <alignment horizontal="center" vertical="center"/>
      <protection/>
    </xf>
    <xf numFmtId="37" fontId="21" fillId="35" borderId="162" xfId="60" applyFont="1" applyFill="1" applyBorder="1" applyAlignment="1">
      <alignment horizontal="center" vertical="center"/>
      <protection/>
    </xf>
    <xf numFmtId="0" fontId="19" fillId="0" borderId="89" xfId="55" applyFont="1" applyBorder="1" applyAlignment="1">
      <alignment horizontal="center" vertical="center"/>
      <protection/>
    </xf>
    <xf numFmtId="37" fontId="23" fillId="35" borderId="34" xfId="60" applyFont="1" applyFill="1" applyBorder="1" applyAlignment="1">
      <alignment horizontal="center" vertical="center"/>
      <protection/>
    </xf>
    <xf numFmtId="37" fontId="23" fillId="35" borderId="31" xfId="60" applyFont="1" applyFill="1" applyBorder="1" applyAlignment="1">
      <alignment horizontal="center" vertical="center"/>
      <protection/>
    </xf>
    <xf numFmtId="37" fontId="23" fillId="35" borderId="33" xfId="60" applyFont="1" applyFill="1" applyBorder="1" applyAlignment="1">
      <alignment horizontal="center" vertical="center"/>
      <protection/>
    </xf>
    <xf numFmtId="37" fontId="23" fillId="35" borderId="18" xfId="60" applyFont="1" applyFill="1" applyBorder="1" applyAlignment="1">
      <alignment horizontal="center" vertical="center"/>
      <protection/>
    </xf>
    <xf numFmtId="37" fontId="23" fillId="35" borderId="0" xfId="60" applyFont="1" applyFill="1" applyBorder="1" applyAlignment="1">
      <alignment horizontal="center" vertical="center"/>
      <protection/>
    </xf>
    <xf numFmtId="37" fontId="23" fillId="35" borderId="17" xfId="60" applyFont="1" applyFill="1" applyBorder="1" applyAlignment="1">
      <alignment horizontal="center" vertical="center"/>
      <protection/>
    </xf>
    <xf numFmtId="37" fontId="14" fillId="35" borderId="32" xfId="60" applyFont="1" applyFill="1" applyBorder="1" applyAlignment="1">
      <alignment horizontal="center" vertical="center" wrapText="1"/>
      <protection/>
    </xf>
    <xf numFmtId="37" fontId="15" fillId="35" borderId="12" xfId="60" applyFont="1" applyFill="1" applyBorder="1" applyAlignment="1">
      <alignment horizontal="center" vertical="center" wrapText="1"/>
      <protection/>
    </xf>
    <xf numFmtId="37" fontId="20" fillId="35" borderId="33" xfId="60" applyFont="1" applyFill="1" applyBorder="1" applyAlignment="1">
      <alignment horizontal="center" vertical="center"/>
      <protection/>
    </xf>
    <xf numFmtId="37" fontId="20" fillId="35" borderId="17" xfId="60" applyFont="1" applyFill="1" applyBorder="1" applyAlignment="1">
      <alignment horizontal="center" vertical="center"/>
      <protection/>
    </xf>
    <xf numFmtId="49" fontId="13" fillId="35" borderId="39" xfId="63" applyNumberFormat="1" applyFont="1" applyFill="1" applyBorder="1" applyAlignment="1">
      <alignment horizontal="center" vertical="center" wrapText="1"/>
      <protection/>
    </xf>
    <xf numFmtId="49" fontId="13" fillId="35" borderId="177" xfId="63" applyNumberFormat="1" applyFont="1" applyFill="1" applyBorder="1" applyAlignment="1">
      <alignment horizontal="center" vertical="center" wrapText="1"/>
      <protection/>
    </xf>
    <xf numFmtId="49" fontId="13" fillId="35" borderId="105" xfId="63" applyNumberFormat="1" applyFont="1" applyFill="1" applyBorder="1" applyAlignment="1">
      <alignment horizontal="center" vertical="center" wrapText="1"/>
      <protection/>
    </xf>
    <xf numFmtId="1" fontId="5" fillId="35" borderId="178" xfId="63" applyNumberFormat="1" applyFont="1" applyFill="1" applyBorder="1" applyAlignment="1">
      <alignment horizontal="center" vertical="center" wrapText="1"/>
      <protection/>
    </xf>
    <xf numFmtId="1" fontId="5" fillId="35" borderId="179" xfId="63" applyNumberFormat="1" applyFont="1" applyFill="1" applyBorder="1" applyAlignment="1">
      <alignment horizontal="center" vertical="center" wrapText="1"/>
      <protection/>
    </xf>
    <xf numFmtId="1" fontId="5" fillId="35" borderId="43" xfId="63" applyNumberFormat="1" applyFont="1" applyFill="1" applyBorder="1" applyAlignment="1">
      <alignment horizontal="center" vertical="center" wrapText="1"/>
      <protection/>
    </xf>
    <xf numFmtId="49" fontId="5" fillId="35" borderId="180" xfId="63" applyNumberFormat="1" applyFont="1" applyFill="1" applyBorder="1" applyAlignment="1">
      <alignment horizontal="center" vertical="center" wrapText="1"/>
      <protection/>
    </xf>
    <xf numFmtId="49" fontId="5" fillId="35" borderId="40" xfId="63" applyNumberFormat="1" applyFont="1" applyFill="1" applyBorder="1" applyAlignment="1">
      <alignment horizontal="center" vertical="center" wrapText="1"/>
      <protection/>
    </xf>
    <xf numFmtId="49" fontId="5" fillId="35" borderId="181" xfId="63" applyNumberFormat="1" applyFont="1" applyFill="1" applyBorder="1" applyAlignment="1">
      <alignment horizontal="center" vertical="center" wrapText="1"/>
      <protection/>
    </xf>
    <xf numFmtId="49" fontId="5" fillId="35" borderId="42" xfId="63" applyNumberFormat="1" applyFont="1" applyFill="1" applyBorder="1" applyAlignment="1">
      <alignment horizontal="center" vertical="center" wrapText="1"/>
      <protection/>
    </xf>
    <xf numFmtId="37" fontId="29" fillId="36" borderId="39" xfId="45" applyNumberFormat="1" applyFont="1" applyFill="1" applyBorder="1" applyAlignment="1" applyProtection="1">
      <alignment horizontal="center"/>
      <protection/>
    </xf>
    <xf numFmtId="37" fontId="29" fillId="36" borderId="177" xfId="45" applyNumberFormat="1" applyFont="1" applyFill="1" applyBorder="1" applyAlignment="1" applyProtection="1">
      <alignment horizontal="center"/>
      <protection/>
    </xf>
    <xf numFmtId="37" fontId="29" fillId="36" borderId="182" xfId="45" applyNumberFormat="1" applyFont="1" applyFill="1" applyBorder="1" applyAlignment="1" applyProtection="1">
      <alignment horizontal="center"/>
      <protection/>
    </xf>
    <xf numFmtId="0" fontId="5" fillId="35" borderId="39" xfId="63" applyFont="1" applyFill="1" applyBorder="1" applyAlignment="1">
      <alignment horizontal="center"/>
      <protection/>
    </xf>
    <xf numFmtId="0" fontId="5" fillId="35" borderId="177" xfId="63" applyFont="1" applyFill="1" applyBorder="1" applyAlignment="1">
      <alignment horizontal="center"/>
      <protection/>
    </xf>
    <xf numFmtId="0" fontId="5" fillId="35" borderId="25" xfId="63" applyFont="1" applyFill="1" applyBorder="1" applyAlignment="1">
      <alignment horizontal="center"/>
      <protection/>
    </xf>
    <xf numFmtId="0" fontId="5" fillId="35" borderId="104" xfId="63" applyFont="1" applyFill="1" applyBorder="1" applyAlignment="1">
      <alignment horizontal="center"/>
      <protection/>
    </xf>
    <xf numFmtId="0" fontId="5" fillId="35" borderId="182" xfId="63" applyFont="1" applyFill="1" applyBorder="1" applyAlignment="1">
      <alignment horizontal="center"/>
      <protection/>
    </xf>
    <xf numFmtId="0" fontId="23" fillId="35" borderId="178" xfId="63" applyFont="1" applyFill="1" applyBorder="1" applyAlignment="1">
      <alignment horizontal="center" vertical="center"/>
      <protection/>
    </xf>
    <xf numFmtId="0" fontId="23" fillId="35" borderId="25" xfId="63" applyFont="1" applyFill="1" applyBorder="1" applyAlignment="1">
      <alignment horizontal="center" vertical="center"/>
      <protection/>
    </xf>
    <xf numFmtId="0" fontId="23" fillId="35" borderId="104" xfId="63" applyFont="1" applyFill="1" applyBorder="1" applyAlignment="1">
      <alignment horizontal="center" vertical="center"/>
      <protection/>
    </xf>
    <xf numFmtId="0" fontId="20" fillId="35" borderId="43" xfId="63" applyFont="1" applyFill="1" applyBorder="1" applyAlignment="1">
      <alignment horizontal="center" vertical="center"/>
      <protection/>
    </xf>
    <xf numFmtId="0" fontId="20" fillId="35" borderId="20" xfId="63" applyFont="1" applyFill="1" applyBorder="1" applyAlignment="1">
      <alignment horizontal="center" vertical="center"/>
      <protection/>
    </xf>
    <xf numFmtId="0" fontId="20" fillId="35" borderId="183" xfId="63" applyFont="1" applyFill="1" applyBorder="1" applyAlignment="1">
      <alignment horizontal="center" vertical="center"/>
      <protection/>
    </xf>
    <xf numFmtId="49" fontId="20" fillId="35" borderId="105" xfId="57" applyNumberFormat="1" applyFont="1" applyFill="1" applyBorder="1" applyAlignment="1">
      <alignment horizontal="center" vertical="center" wrapText="1"/>
      <protection/>
    </xf>
    <xf numFmtId="49" fontId="20" fillId="35" borderId="55" xfId="57" applyNumberFormat="1" applyFont="1" applyFill="1" applyBorder="1" applyAlignment="1">
      <alignment horizontal="center" vertical="center" wrapText="1"/>
      <protection/>
    </xf>
    <xf numFmtId="49" fontId="20" fillId="35" borderId="184" xfId="57" applyNumberFormat="1" applyFont="1" applyFill="1" applyBorder="1" applyAlignment="1">
      <alignment horizontal="center" vertical="center" wrapText="1"/>
      <protection/>
    </xf>
    <xf numFmtId="49" fontId="20" fillId="35" borderId="26" xfId="57" applyNumberFormat="1" applyFont="1" applyFill="1" applyBorder="1" applyAlignment="1">
      <alignment horizontal="center" vertical="center" wrapText="1"/>
      <protection/>
    </xf>
    <xf numFmtId="49" fontId="20" fillId="35" borderId="181" xfId="57" applyNumberFormat="1" applyFont="1" applyFill="1" applyBorder="1" applyAlignment="1">
      <alignment horizontal="center" vertical="center" wrapText="1"/>
      <protection/>
    </xf>
    <xf numFmtId="1" fontId="20" fillId="35" borderId="185" xfId="57" applyNumberFormat="1" applyFont="1" applyFill="1" applyBorder="1" applyAlignment="1">
      <alignment horizontal="center" vertical="center" wrapText="1"/>
      <protection/>
    </xf>
    <xf numFmtId="1" fontId="20" fillId="35" borderId="186" xfId="57" applyNumberFormat="1" applyFont="1" applyFill="1" applyBorder="1" applyAlignment="1">
      <alignment horizontal="center" vertical="center" wrapText="1"/>
      <protection/>
    </xf>
    <xf numFmtId="0" fontId="32" fillId="35" borderId="58" xfId="57" applyFont="1" applyFill="1" applyBorder="1" applyAlignment="1">
      <alignment horizontal="center" vertical="center" wrapText="1"/>
      <protection/>
    </xf>
    <xf numFmtId="0" fontId="21" fillId="35" borderId="136" xfId="57" applyFont="1" applyFill="1" applyBorder="1" applyAlignment="1">
      <alignment horizontal="center"/>
      <protection/>
    </xf>
    <xf numFmtId="0" fontId="21" fillId="35" borderId="187" xfId="57" applyFont="1" applyFill="1" applyBorder="1" applyAlignment="1">
      <alignment horizontal="center"/>
      <protection/>
    </xf>
    <xf numFmtId="0" fontId="21" fillId="35" borderId="188" xfId="57" applyFont="1" applyFill="1" applyBorder="1" applyAlignment="1">
      <alignment horizontal="center"/>
      <protection/>
    </xf>
    <xf numFmtId="0" fontId="21" fillId="35" borderId="138" xfId="57" applyFont="1" applyFill="1" applyBorder="1" applyAlignment="1">
      <alignment horizontal="center"/>
      <protection/>
    </xf>
    <xf numFmtId="0" fontId="21" fillId="35" borderId="189" xfId="57" applyFont="1" applyFill="1" applyBorder="1" applyAlignment="1">
      <alignment horizontal="center"/>
      <protection/>
    </xf>
    <xf numFmtId="49" fontId="20" fillId="35" borderId="190" xfId="57" applyNumberFormat="1" applyFont="1" applyFill="1" applyBorder="1" applyAlignment="1">
      <alignment horizontal="center" vertical="center" wrapText="1"/>
      <protection/>
    </xf>
    <xf numFmtId="0" fontId="33" fillId="0" borderId="191" xfId="57" applyFont="1" applyBorder="1" applyAlignment="1">
      <alignment horizontal="center" vertical="center" wrapText="1"/>
      <protection/>
    </xf>
    <xf numFmtId="49" fontId="20" fillId="35" borderId="57" xfId="57" applyNumberFormat="1" applyFont="1" applyFill="1" applyBorder="1" applyAlignment="1">
      <alignment horizontal="center" vertical="center" wrapText="1"/>
      <protection/>
    </xf>
    <xf numFmtId="49" fontId="20" fillId="35" borderId="192" xfId="57" applyNumberFormat="1" applyFont="1" applyFill="1" applyBorder="1" applyAlignment="1">
      <alignment horizontal="center" vertical="center" wrapText="1"/>
      <protection/>
    </xf>
    <xf numFmtId="37" fontId="36" fillId="36" borderId="39" xfId="46" applyNumberFormat="1" applyFont="1" applyFill="1" applyBorder="1" applyAlignment="1">
      <alignment horizontal="center"/>
    </xf>
    <xf numFmtId="37" fontId="36" fillId="36" borderId="182" xfId="46" applyNumberFormat="1" applyFont="1" applyFill="1" applyBorder="1" applyAlignment="1">
      <alignment horizontal="center"/>
    </xf>
    <xf numFmtId="0" fontId="23" fillId="35" borderId="34" xfId="57" applyFont="1" applyFill="1" applyBorder="1" applyAlignment="1">
      <alignment horizontal="center" vertical="center"/>
      <protection/>
    </xf>
    <xf numFmtId="0" fontId="23" fillId="35" borderId="31" xfId="57" applyFont="1" applyFill="1" applyBorder="1" applyAlignment="1">
      <alignment horizontal="center" vertical="center"/>
      <protection/>
    </xf>
    <xf numFmtId="0" fontId="23" fillId="35" borderId="33" xfId="57" applyFont="1" applyFill="1" applyBorder="1" applyAlignment="1">
      <alignment horizontal="center" vertical="center"/>
      <protection/>
    </xf>
    <xf numFmtId="1" fontId="14" fillId="35" borderId="193" xfId="57" applyNumberFormat="1" applyFont="1" applyFill="1" applyBorder="1" applyAlignment="1">
      <alignment horizontal="center" vertical="center" wrapText="1"/>
      <protection/>
    </xf>
    <xf numFmtId="0" fontId="15" fillId="35" borderId="73" xfId="57" applyFont="1" applyFill="1" applyBorder="1" applyAlignment="1">
      <alignment vertical="center"/>
      <protection/>
    </xf>
    <xf numFmtId="0" fontId="15" fillId="35" borderId="194" xfId="57" applyFont="1" applyFill="1" applyBorder="1" applyAlignment="1">
      <alignment vertical="center"/>
      <protection/>
    </xf>
    <xf numFmtId="0" fontId="15" fillId="35" borderId="65" xfId="57" applyFont="1" applyFill="1" applyBorder="1" applyAlignment="1">
      <alignment vertical="center"/>
      <protection/>
    </xf>
    <xf numFmtId="49" fontId="14" fillId="35" borderId="195" xfId="57" applyNumberFormat="1" applyFont="1" applyFill="1" applyBorder="1" applyAlignment="1">
      <alignment horizontal="center" vertical="center" wrapText="1"/>
      <protection/>
    </xf>
    <xf numFmtId="49" fontId="14" fillId="35" borderId="196" xfId="57" applyNumberFormat="1" applyFont="1" applyFill="1" applyBorder="1" applyAlignment="1">
      <alignment horizontal="center" vertical="center" wrapText="1"/>
      <protection/>
    </xf>
    <xf numFmtId="49" fontId="14" fillId="35" borderId="48" xfId="57" applyNumberFormat="1" applyFont="1" applyFill="1" applyBorder="1" applyAlignment="1">
      <alignment horizontal="center" vertical="center" wrapText="1"/>
      <protection/>
    </xf>
    <xf numFmtId="49" fontId="14" fillId="35" borderId="167" xfId="57" applyNumberFormat="1" applyFont="1" applyFill="1" applyBorder="1" applyAlignment="1">
      <alignment horizontal="center" vertical="center" wrapText="1"/>
      <protection/>
    </xf>
    <xf numFmtId="49" fontId="14" fillId="35" borderId="197" xfId="57" applyNumberFormat="1" applyFont="1" applyFill="1" applyBorder="1" applyAlignment="1">
      <alignment horizontal="center" vertical="center" wrapText="1"/>
      <protection/>
    </xf>
    <xf numFmtId="0" fontId="20" fillId="35" borderId="14" xfId="57" applyFont="1" applyFill="1" applyBorder="1" applyAlignment="1">
      <alignment horizontal="center" vertical="center"/>
      <protection/>
    </xf>
    <xf numFmtId="0" fontId="20" fillId="35" borderId="11" xfId="57" applyFont="1" applyFill="1" applyBorder="1" applyAlignment="1">
      <alignment horizontal="center" vertical="center"/>
      <protection/>
    </xf>
    <xf numFmtId="0" fontId="20" fillId="35" borderId="13" xfId="57" applyFont="1" applyFill="1" applyBorder="1" applyAlignment="1">
      <alignment horizontal="center" vertical="center"/>
      <protection/>
    </xf>
    <xf numFmtId="49" fontId="14" fillId="35" borderId="198" xfId="57" applyNumberFormat="1" applyFont="1" applyFill="1" applyBorder="1" applyAlignment="1">
      <alignment horizontal="center" vertical="center" wrapText="1"/>
      <protection/>
    </xf>
    <xf numFmtId="49" fontId="14" fillId="35" borderId="199" xfId="57" applyNumberFormat="1" applyFont="1" applyFill="1" applyBorder="1" applyAlignment="1">
      <alignment horizontal="center" vertical="center" wrapText="1"/>
      <protection/>
    </xf>
    <xf numFmtId="1" fontId="21" fillId="35" borderId="193" xfId="57" applyNumberFormat="1" applyFont="1" applyFill="1" applyBorder="1" applyAlignment="1">
      <alignment horizontal="center" vertical="center" wrapText="1"/>
      <protection/>
    </xf>
    <xf numFmtId="0" fontId="34" fillId="35" borderId="73" xfId="57" applyFont="1" applyFill="1" applyBorder="1" applyAlignment="1">
      <alignment vertical="center"/>
      <protection/>
    </xf>
    <xf numFmtId="0" fontId="34" fillId="35" borderId="194" xfId="57" applyFont="1" applyFill="1" applyBorder="1" applyAlignment="1">
      <alignment vertical="center"/>
      <protection/>
    </xf>
    <xf numFmtId="0" fontId="34" fillId="35" borderId="65" xfId="57" applyFont="1" applyFill="1" applyBorder="1" applyAlignment="1">
      <alignment vertical="center"/>
      <protection/>
    </xf>
    <xf numFmtId="0" fontId="38" fillId="35" borderId="18" xfId="57" applyFont="1" applyFill="1" applyBorder="1" applyAlignment="1">
      <alignment horizontal="center" vertical="center"/>
      <protection/>
    </xf>
    <xf numFmtId="0" fontId="38" fillId="35" borderId="0" xfId="57" applyFont="1" applyFill="1" applyBorder="1" applyAlignment="1">
      <alignment horizontal="center" vertical="center"/>
      <protection/>
    </xf>
    <xf numFmtId="0" fontId="38" fillId="35" borderId="17" xfId="57" applyFont="1" applyFill="1" applyBorder="1" applyAlignment="1">
      <alignment horizontal="center" vertical="center"/>
      <protection/>
    </xf>
    <xf numFmtId="1" fontId="13" fillId="35" borderId="200" xfId="64" applyNumberFormat="1" applyFont="1" applyFill="1" applyBorder="1" applyAlignment="1">
      <alignment horizontal="center" vertical="center" wrapText="1"/>
      <protection/>
    </xf>
    <xf numFmtId="0" fontId="6" fillId="35" borderId="154" xfId="64" applyFont="1" applyFill="1" applyBorder="1" applyAlignment="1">
      <alignment vertical="center"/>
      <protection/>
    </xf>
    <xf numFmtId="0" fontId="11" fillId="0" borderId="201" xfId="55" applyBorder="1" applyAlignment="1">
      <alignment vertical="center"/>
      <protection/>
    </xf>
    <xf numFmtId="0" fontId="38" fillId="35" borderId="23" xfId="64" applyFont="1" applyFill="1" applyBorder="1" applyAlignment="1">
      <alignment horizontal="center" vertical="center"/>
      <protection/>
    </xf>
    <xf numFmtId="0" fontId="38" fillId="35" borderId="20" xfId="64" applyFont="1" applyFill="1" applyBorder="1" applyAlignment="1">
      <alignment horizontal="center" vertical="center"/>
      <protection/>
    </xf>
    <xf numFmtId="0" fontId="38" fillId="35" borderId="22" xfId="64" applyFont="1" applyFill="1" applyBorder="1" applyAlignment="1">
      <alignment horizontal="center" vertical="center"/>
      <protection/>
    </xf>
    <xf numFmtId="0" fontId="13" fillId="35" borderId="177" xfId="64" applyFont="1" applyFill="1" applyBorder="1" applyAlignment="1">
      <alignment horizontal="center" vertical="center"/>
      <protection/>
    </xf>
    <xf numFmtId="0" fontId="13" fillId="35" borderId="182" xfId="64" applyFont="1" applyFill="1" applyBorder="1" applyAlignment="1">
      <alignment horizontal="center" vertical="center"/>
      <protection/>
    </xf>
    <xf numFmtId="0" fontId="13" fillId="35" borderId="202" xfId="64" applyFont="1" applyFill="1" applyBorder="1" applyAlignment="1">
      <alignment horizontal="center" vertical="center"/>
      <protection/>
    </xf>
    <xf numFmtId="0" fontId="38" fillId="35" borderId="34" xfId="64" applyFont="1" applyFill="1" applyBorder="1" applyAlignment="1">
      <alignment horizontal="center" vertical="center"/>
      <protection/>
    </xf>
    <xf numFmtId="0" fontId="38" fillId="35" borderId="31" xfId="64" applyFont="1" applyFill="1" applyBorder="1" applyAlignment="1">
      <alignment horizontal="center" vertical="center"/>
      <protection/>
    </xf>
    <xf numFmtId="0" fontId="38" fillId="35" borderId="33" xfId="64" applyFont="1" applyFill="1" applyBorder="1" applyAlignment="1">
      <alignment horizontal="center" vertical="center"/>
      <protection/>
    </xf>
    <xf numFmtId="49" fontId="13" fillId="35" borderId="177" xfId="64" applyNumberFormat="1" applyFont="1" applyFill="1" applyBorder="1" applyAlignment="1">
      <alignment horizontal="center" vertical="center" wrapText="1"/>
      <protection/>
    </xf>
    <xf numFmtId="49" fontId="13" fillId="35" borderId="182" xfId="64" applyNumberFormat="1" applyFont="1" applyFill="1" applyBorder="1" applyAlignment="1">
      <alignment horizontal="center" vertical="center" wrapText="1"/>
      <protection/>
    </xf>
    <xf numFmtId="1" fontId="13" fillId="35" borderId="39" xfId="64" applyNumberFormat="1" applyFont="1" applyFill="1" applyBorder="1" applyAlignment="1">
      <alignment horizontal="center" vertical="center" wrapText="1"/>
      <protection/>
    </xf>
    <xf numFmtId="1" fontId="13" fillId="35" borderId="177" xfId="64" applyNumberFormat="1" applyFont="1" applyFill="1" applyBorder="1" applyAlignment="1">
      <alignment horizontal="center" vertical="center" wrapText="1"/>
      <protection/>
    </xf>
    <xf numFmtId="1" fontId="13" fillId="35" borderId="182" xfId="64" applyNumberFormat="1" applyFont="1" applyFill="1" applyBorder="1" applyAlignment="1">
      <alignment horizontal="center" vertical="center" wrapText="1"/>
      <protection/>
    </xf>
    <xf numFmtId="1" fontId="13" fillId="35" borderId="202" xfId="64" applyNumberFormat="1" applyFont="1" applyFill="1" applyBorder="1" applyAlignment="1">
      <alignment horizontal="center" vertical="center" wrapText="1"/>
      <protection/>
    </xf>
    <xf numFmtId="37" fontId="39" fillId="36" borderId="39" xfId="45" applyNumberFormat="1" applyFont="1" applyFill="1" applyBorder="1" applyAlignment="1" applyProtection="1">
      <alignment horizontal="center"/>
      <protection/>
    </xf>
    <xf numFmtId="37" fontId="39" fillId="36" borderId="177" xfId="45" applyNumberFormat="1" applyFont="1" applyFill="1" applyBorder="1" applyAlignment="1" applyProtection="1">
      <alignment horizontal="center"/>
      <protection/>
    </xf>
    <xf numFmtId="37" fontId="39" fillId="36" borderId="182" xfId="45" applyNumberFormat="1" applyFont="1" applyFill="1" applyBorder="1" applyAlignment="1" applyProtection="1">
      <alignment horizontal="center"/>
      <protection/>
    </xf>
    <xf numFmtId="49" fontId="14" fillId="35" borderId="124" xfId="57" applyNumberFormat="1" applyFont="1" applyFill="1" applyBorder="1" applyAlignment="1">
      <alignment horizontal="center" vertical="center" wrapText="1"/>
      <protection/>
    </xf>
    <xf numFmtId="49" fontId="14" fillId="35" borderId="203" xfId="57" applyNumberFormat="1" applyFont="1" applyFill="1" applyBorder="1" applyAlignment="1">
      <alignment horizontal="center" vertical="center" wrapText="1"/>
      <protection/>
    </xf>
    <xf numFmtId="1" fontId="13" fillId="35" borderId="47" xfId="57" applyNumberFormat="1" applyFont="1" applyFill="1" applyBorder="1" applyAlignment="1">
      <alignment horizontal="center" vertical="center" wrapText="1"/>
      <protection/>
    </xf>
    <xf numFmtId="1" fontId="13" fillId="35" borderId="165" xfId="57" applyNumberFormat="1" applyFont="1" applyFill="1" applyBorder="1" applyAlignment="1">
      <alignment horizontal="center" vertical="center" wrapText="1"/>
      <protection/>
    </xf>
    <xf numFmtId="0" fontId="6" fillId="35" borderId="60" xfId="57" applyFont="1" applyFill="1" applyBorder="1" applyAlignment="1">
      <alignment horizontal="center" vertical="center" wrapText="1"/>
      <protection/>
    </xf>
    <xf numFmtId="1" fontId="13" fillId="35" borderId="125" xfId="57" applyNumberFormat="1" applyFont="1" applyFill="1" applyBorder="1" applyAlignment="1">
      <alignment horizontal="center" vertical="center" wrapText="1"/>
      <protection/>
    </xf>
    <xf numFmtId="1" fontId="13" fillId="35" borderId="153" xfId="57" applyNumberFormat="1" applyFont="1" applyFill="1" applyBorder="1" applyAlignment="1">
      <alignment horizontal="center" vertical="center" wrapText="1"/>
      <protection/>
    </xf>
    <xf numFmtId="0" fontId="6" fillId="35" borderId="204" xfId="57" applyFont="1" applyFill="1" applyBorder="1" applyAlignment="1">
      <alignment horizontal="center" vertical="center" wrapText="1"/>
      <protection/>
    </xf>
    <xf numFmtId="0" fontId="14" fillId="35" borderId="136" xfId="57" applyFont="1" applyFill="1" applyBorder="1" applyAlignment="1">
      <alignment horizontal="center"/>
      <protection/>
    </xf>
    <xf numFmtId="0" fontId="14" fillId="35" borderId="187" xfId="57" applyFont="1" applyFill="1" applyBorder="1" applyAlignment="1">
      <alignment horizontal="center"/>
      <protection/>
    </xf>
    <xf numFmtId="0" fontId="14" fillId="35" borderId="188" xfId="57" applyFont="1" applyFill="1" applyBorder="1" applyAlignment="1">
      <alignment horizontal="center"/>
      <protection/>
    </xf>
    <xf numFmtId="0" fontId="14" fillId="35" borderId="137" xfId="57" applyFont="1" applyFill="1" applyBorder="1" applyAlignment="1">
      <alignment horizontal="center"/>
      <protection/>
    </xf>
    <xf numFmtId="0" fontId="14" fillId="35" borderId="138" xfId="57" applyFont="1" applyFill="1" applyBorder="1" applyAlignment="1">
      <alignment horizontal="center"/>
      <protection/>
    </xf>
    <xf numFmtId="49" fontId="20" fillId="35" borderId="205" xfId="57" applyNumberFormat="1" applyFont="1" applyFill="1" applyBorder="1" applyAlignment="1">
      <alignment horizontal="center" vertical="center" wrapText="1"/>
      <protection/>
    </xf>
    <xf numFmtId="0" fontId="33" fillId="0" borderId="206" xfId="57" applyFont="1" applyBorder="1" applyAlignment="1">
      <alignment horizontal="center" vertical="center" wrapText="1"/>
      <protection/>
    </xf>
    <xf numFmtId="0" fontId="38" fillId="35" borderId="34" xfId="57" applyFont="1" applyFill="1" applyBorder="1" applyAlignment="1">
      <alignment horizontal="center" vertical="center"/>
      <protection/>
    </xf>
    <xf numFmtId="0" fontId="38" fillId="35" borderId="31" xfId="57" applyFont="1" applyFill="1" applyBorder="1" applyAlignment="1">
      <alignment horizontal="center" vertical="center"/>
      <protection/>
    </xf>
    <xf numFmtId="0" fontId="38" fillId="35" borderId="33" xfId="57" applyFont="1" applyFill="1" applyBorder="1" applyAlignment="1">
      <alignment horizontal="center" vertical="center"/>
      <protection/>
    </xf>
    <xf numFmtId="1" fontId="14" fillId="35" borderId="121" xfId="57" applyNumberFormat="1" applyFont="1" applyFill="1" applyBorder="1" applyAlignment="1">
      <alignment horizontal="center" vertical="center" wrapText="1"/>
      <protection/>
    </xf>
    <xf numFmtId="1" fontId="14" fillId="35" borderId="133" xfId="57" applyNumberFormat="1" applyFont="1" applyFill="1" applyBorder="1" applyAlignment="1">
      <alignment horizontal="center" vertical="center" wrapText="1"/>
      <protection/>
    </xf>
    <xf numFmtId="0" fontId="15" fillId="35" borderId="166" xfId="57" applyFont="1" applyFill="1" applyBorder="1" applyAlignment="1">
      <alignment horizontal="center" vertical="center" wrapText="1"/>
      <protection/>
    </xf>
    <xf numFmtId="49" fontId="14" fillId="35" borderId="207" xfId="57" applyNumberFormat="1" applyFont="1" applyFill="1" applyBorder="1" applyAlignment="1">
      <alignment horizontal="center" vertical="center" wrapText="1"/>
      <protection/>
    </xf>
    <xf numFmtId="49" fontId="14" fillId="35" borderId="168" xfId="57" applyNumberFormat="1" applyFont="1" applyFill="1" applyBorder="1" applyAlignment="1">
      <alignment horizontal="center" vertical="center" wrapText="1"/>
      <protection/>
    </xf>
    <xf numFmtId="49" fontId="14" fillId="35" borderId="208" xfId="57" applyNumberFormat="1" applyFont="1" applyFill="1" applyBorder="1" applyAlignment="1">
      <alignment horizontal="center" vertical="center" wrapText="1"/>
      <protection/>
    </xf>
    <xf numFmtId="0" fontId="20" fillId="35" borderId="18" xfId="57" applyFont="1" applyFill="1" applyBorder="1" applyAlignment="1">
      <alignment horizontal="center" vertical="center"/>
      <protection/>
    </xf>
    <xf numFmtId="0" fontId="20" fillId="35" borderId="0" xfId="57" applyFont="1" applyFill="1" applyBorder="1" applyAlignment="1">
      <alignment horizontal="center" vertical="center"/>
      <protection/>
    </xf>
    <xf numFmtId="0" fontId="20" fillId="35" borderId="17" xfId="57" applyFont="1" applyFill="1" applyBorder="1" applyAlignment="1">
      <alignment horizontal="center" vertical="center"/>
      <protection/>
    </xf>
    <xf numFmtId="49" fontId="14" fillId="35" borderId="209" xfId="57" applyNumberFormat="1" applyFont="1" applyFill="1" applyBorder="1" applyAlignment="1">
      <alignment horizontal="center" vertical="center" wrapText="1"/>
      <protection/>
    </xf>
    <xf numFmtId="1" fontId="14" fillId="35" borderId="125" xfId="57" applyNumberFormat="1" applyFont="1" applyFill="1" applyBorder="1" applyAlignment="1">
      <alignment horizontal="center" vertical="center" wrapText="1"/>
      <protection/>
    </xf>
    <xf numFmtId="1" fontId="14" fillId="35" borderId="153" xfId="57" applyNumberFormat="1" applyFont="1" applyFill="1" applyBorder="1" applyAlignment="1">
      <alignment horizontal="center" vertical="center" wrapText="1"/>
      <protection/>
    </xf>
    <xf numFmtId="0" fontId="15" fillId="35" borderId="204" xfId="57" applyFont="1" applyFill="1" applyBorder="1" applyAlignment="1">
      <alignment horizontal="center" vertical="center" wrapText="1"/>
      <protection/>
    </xf>
    <xf numFmtId="1" fontId="14" fillId="35" borderId="47" xfId="57" applyNumberFormat="1" applyFont="1" applyFill="1" applyBorder="1" applyAlignment="1">
      <alignment horizontal="center" vertical="center" wrapText="1"/>
      <protection/>
    </xf>
    <xf numFmtId="1" fontId="14" fillId="35" borderId="165" xfId="57" applyNumberFormat="1" applyFont="1" applyFill="1" applyBorder="1" applyAlignment="1">
      <alignment horizontal="center" vertical="center" wrapText="1"/>
      <protection/>
    </xf>
    <xf numFmtId="0" fontId="15" fillId="35" borderId="60" xfId="57" applyFont="1" applyFill="1" applyBorder="1" applyAlignment="1">
      <alignment horizontal="center" vertical="center" wrapText="1"/>
      <protection/>
    </xf>
    <xf numFmtId="49" fontId="20" fillId="35" borderId="210" xfId="57" applyNumberFormat="1" applyFont="1" applyFill="1" applyBorder="1" applyAlignment="1">
      <alignment horizontal="center" vertical="center" wrapText="1"/>
      <protection/>
    </xf>
    <xf numFmtId="0" fontId="33" fillId="0" borderId="92" xfId="57" applyFont="1" applyBorder="1" applyAlignment="1">
      <alignment horizontal="center" vertical="center" wrapText="1"/>
      <protection/>
    </xf>
    <xf numFmtId="1" fontId="5" fillId="35" borderId="125" xfId="57" applyNumberFormat="1" applyFont="1" applyFill="1" applyBorder="1" applyAlignment="1">
      <alignment horizontal="center" vertical="center" wrapText="1"/>
      <protection/>
    </xf>
    <xf numFmtId="1" fontId="5" fillId="35" borderId="153" xfId="57" applyNumberFormat="1" applyFont="1" applyFill="1" applyBorder="1" applyAlignment="1">
      <alignment horizontal="center" vertical="center" wrapText="1"/>
      <protection/>
    </xf>
    <xf numFmtId="0" fontId="3" fillId="35" borderId="204" xfId="57" applyFont="1" applyFill="1" applyBorder="1" applyAlignment="1">
      <alignment horizontal="center" vertical="center" wrapText="1"/>
      <protection/>
    </xf>
    <xf numFmtId="1" fontId="13" fillId="35" borderId="121" xfId="57" applyNumberFormat="1" applyFont="1" applyFill="1" applyBorder="1" applyAlignment="1">
      <alignment horizontal="center" vertical="center" wrapText="1"/>
      <protection/>
    </xf>
    <xf numFmtId="1" fontId="13" fillId="35" borderId="133" xfId="57" applyNumberFormat="1" applyFont="1" applyFill="1" applyBorder="1" applyAlignment="1">
      <alignment horizontal="center" vertical="center" wrapText="1"/>
      <protection/>
    </xf>
    <xf numFmtId="0" fontId="6" fillId="35" borderId="166" xfId="57" applyFont="1" applyFill="1" applyBorder="1" applyAlignment="1">
      <alignment horizontal="center" vertical="center" wrapText="1"/>
      <protection/>
    </xf>
    <xf numFmtId="49" fontId="20" fillId="35" borderId="211" xfId="57" applyNumberFormat="1" applyFont="1" applyFill="1" applyBorder="1" applyAlignment="1">
      <alignment horizontal="center" vertical="center" wrapText="1"/>
      <protection/>
    </xf>
    <xf numFmtId="1" fontId="20" fillId="35" borderId="193" xfId="57" applyNumberFormat="1" applyFont="1" applyFill="1" applyBorder="1" applyAlignment="1">
      <alignment horizontal="center" vertical="center" wrapText="1"/>
      <protection/>
    </xf>
    <xf numFmtId="0" fontId="32" fillId="35" borderId="73" xfId="57" applyFont="1" applyFill="1" applyBorder="1" applyAlignment="1">
      <alignment vertical="center"/>
      <protection/>
    </xf>
    <xf numFmtId="0" fontId="32" fillId="35" borderId="194" xfId="57" applyFont="1" applyFill="1" applyBorder="1" applyAlignment="1">
      <alignment vertical="center"/>
      <protection/>
    </xf>
    <xf numFmtId="0" fontId="32" fillId="35" borderId="65" xfId="57" applyFont="1" applyFill="1" applyBorder="1" applyAlignment="1">
      <alignment vertical="center"/>
      <protection/>
    </xf>
    <xf numFmtId="49" fontId="14" fillId="35" borderId="184" xfId="57" applyNumberFormat="1" applyFont="1" applyFill="1" applyBorder="1" applyAlignment="1">
      <alignment horizontal="center" vertical="center" wrapText="1"/>
      <protection/>
    </xf>
    <xf numFmtId="49" fontId="14" fillId="35" borderId="26" xfId="57" applyNumberFormat="1" applyFont="1" applyFill="1" applyBorder="1" applyAlignment="1">
      <alignment horizontal="center" vertical="center" wrapText="1"/>
      <protection/>
    </xf>
    <xf numFmtId="1" fontId="5" fillId="35" borderId="121" xfId="57" applyNumberFormat="1" applyFont="1" applyFill="1" applyBorder="1" applyAlignment="1">
      <alignment horizontal="center" vertical="center" wrapText="1"/>
      <protection/>
    </xf>
    <xf numFmtId="1" fontId="5" fillId="35" borderId="133" xfId="57" applyNumberFormat="1" applyFont="1" applyFill="1" applyBorder="1" applyAlignment="1">
      <alignment horizontal="center" vertical="center" wrapText="1"/>
      <protection/>
    </xf>
    <xf numFmtId="0" fontId="3" fillId="35" borderId="166" xfId="57" applyFont="1" applyFill="1" applyBorder="1" applyAlignment="1">
      <alignment horizontal="center" vertical="center" wrapText="1"/>
      <protection/>
    </xf>
    <xf numFmtId="1" fontId="5" fillId="35" borderId="47" xfId="57" applyNumberFormat="1" applyFont="1" applyFill="1" applyBorder="1" applyAlignment="1">
      <alignment horizontal="center" vertical="center" wrapText="1"/>
      <protection/>
    </xf>
    <xf numFmtId="1" fontId="5" fillId="35" borderId="165" xfId="57" applyNumberFormat="1" applyFont="1" applyFill="1" applyBorder="1" applyAlignment="1">
      <alignment horizontal="center" vertical="center" wrapText="1"/>
      <protection/>
    </xf>
    <xf numFmtId="0" fontId="3" fillId="35" borderId="60" xfId="57" applyFont="1" applyFill="1" applyBorder="1" applyAlignment="1">
      <alignment horizontal="center" vertical="center" wrapText="1"/>
      <protection/>
    </xf>
    <xf numFmtId="37" fontId="49" fillId="36" borderId="39" xfId="46" applyNumberFormat="1" applyFont="1" applyFill="1" applyBorder="1" applyAlignment="1">
      <alignment horizontal="center"/>
    </xf>
    <xf numFmtId="37" fontId="49" fillId="36" borderId="182" xfId="46" applyNumberFormat="1" applyFont="1" applyFill="1" applyBorder="1" applyAlignment="1">
      <alignment horizontal="center"/>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Hipervínculo 3" xfId="47"/>
    <cellStyle name="Followed Hyperlink" xfId="48"/>
    <cellStyle name="Incorrecto" xfId="49"/>
    <cellStyle name="Comma" xfId="50"/>
    <cellStyle name="Comma [0]" xfId="51"/>
    <cellStyle name="Currency" xfId="52"/>
    <cellStyle name="Currency [0]" xfId="53"/>
    <cellStyle name="Neutral" xfId="54"/>
    <cellStyle name="Normal 2" xfId="55"/>
    <cellStyle name="Normal 2 2" xfId="56"/>
    <cellStyle name="Normal 3" xfId="57"/>
    <cellStyle name="Normal 4" xfId="58"/>
    <cellStyle name="Normal 4 2" xfId="59"/>
    <cellStyle name="Normal_Cuadro 1.1 Comportamiento pasajeros y carga MARZO 2009" xfId="60"/>
    <cellStyle name="Normal_Cuadro 1.1 Comportamiento pasajeros y carga MARZO 2009 2" xfId="61"/>
    <cellStyle name="Normal_CUADRO 1.1 DEFINITIVO" xfId="62"/>
    <cellStyle name="Normal_CUADRO 1.2. PAX NACIONAL POR EMPRESA MAR 2009" xfId="63"/>
    <cellStyle name="Normal_CUADRO 1.6 PAX NACIONALES PRINCIPALES RUTAS MAR 2009" xfId="64"/>
    <cellStyle name="Notas" xfId="65"/>
    <cellStyle name="Percent" xfId="66"/>
    <cellStyle name="Salida" xfId="67"/>
    <cellStyle name="Texto de advertencia" xfId="68"/>
    <cellStyle name="Texto explicativo" xfId="69"/>
    <cellStyle name="Título" xfId="70"/>
    <cellStyle name="Título 1" xfId="71"/>
    <cellStyle name="Título 2" xfId="72"/>
    <cellStyle name="Título 3" xfId="73"/>
    <cellStyle name="Total" xfId="74"/>
  </cellStyles>
  <dxfs count="71">
    <dxf>
      <font>
        <color indexed="10"/>
      </font>
    </dxf>
    <dxf>
      <font>
        <color indexed="10"/>
      </font>
    </dxf>
    <dxf>
      <font>
        <b/>
        <i val="0"/>
        <color indexed="17"/>
      </font>
    </dxf>
    <dxf>
      <font>
        <color indexed="10"/>
      </font>
    </dxf>
    <dxf>
      <font>
        <color indexed="10"/>
      </font>
    </dxf>
    <dxf>
      <font>
        <color indexed="10"/>
      </font>
    </dxf>
    <dxf>
      <font>
        <color indexed="10"/>
      </font>
    </dxf>
    <dxf>
      <font>
        <b/>
        <i val="0"/>
        <color indexed="17"/>
      </font>
    </dxf>
    <dxf>
      <font>
        <color indexed="10"/>
      </font>
    </dxf>
    <dxf>
      <font>
        <color indexed="10"/>
      </font>
    </dxf>
    <dxf>
      <font>
        <color indexed="10"/>
      </font>
    </dxf>
    <dxf>
      <font>
        <color indexed="10"/>
      </font>
    </dxf>
    <dxf>
      <font>
        <b/>
        <i val="0"/>
        <color indexed="17"/>
      </font>
    </dxf>
    <dxf>
      <font>
        <color indexed="10"/>
      </font>
    </dxf>
    <dxf>
      <font>
        <color indexed="10"/>
      </font>
    </dxf>
    <dxf>
      <font>
        <color indexed="10"/>
      </font>
    </dxf>
    <dxf>
      <font>
        <color indexed="10"/>
      </font>
    </dxf>
    <dxf>
      <font>
        <b/>
        <i val="0"/>
        <color indexed="17"/>
      </font>
    </dxf>
    <dxf>
      <font>
        <color indexed="10"/>
      </font>
    </dxf>
    <dxf>
      <font>
        <color indexed="10"/>
      </font>
    </dxf>
    <dxf>
      <font>
        <b/>
        <i val="0"/>
        <color indexed="17"/>
      </font>
    </dxf>
    <dxf>
      <font>
        <color indexed="10"/>
      </font>
    </dxf>
    <dxf>
      <font>
        <color indexed="10"/>
      </font>
    </dxf>
    <dxf>
      <font>
        <b/>
        <i val="0"/>
        <color indexed="17"/>
      </font>
    </dxf>
    <dxf>
      <font>
        <color indexed="10"/>
      </font>
    </dxf>
    <dxf>
      <font>
        <color indexed="10"/>
      </font>
    </dxf>
    <dxf>
      <font>
        <b/>
        <i val="0"/>
        <color indexed="17"/>
      </font>
    </dxf>
    <dxf>
      <font>
        <color indexed="10"/>
      </font>
    </dxf>
    <dxf>
      <font>
        <b/>
        <i val="0"/>
        <color indexed="17"/>
      </font>
    </dxf>
    <dxf>
      <font>
        <color indexed="10"/>
      </font>
    </dxf>
    <dxf>
      <font>
        <color indexed="10"/>
      </font>
    </dxf>
    <dxf>
      <font>
        <b/>
        <i val="0"/>
        <color indexed="17"/>
      </font>
    </dxf>
    <dxf>
      <font>
        <color indexed="10"/>
      </font>
    </dxf>
    <dxf>
      <font>
        <color indexed="10"/>
      </font>
    </dxf>
    <dxf>
      <font>
        <b/>
        <i val="0"/>
        <color indexed="17"/>
      </font>
    </dxf>
    <dxf>
      <font>
        <b/>
        <i val="0"/>
        <name val="Cambria"/>
        <color indexed="10"/>
      </font>
    </dxf>
    <dxf>
      <font>
        <color indexed="10"/>
      </font>
    </dxf>
    <dxf>
      <font>
        <b/>
        <i val="0"/>
        <color indexed="17"/>
      </font>
    </dxf>
    <dxf>
      <font>
        <color indexed="10"/>
      </font>
    </dxf>
    <dxf>
      <font>
        <color indexed="10"/>
      </font>
    </dxf>
    <dxf>
      <font>
        <b/>
        <i val="0"/>
        <color indexed="17"/>
      </font>
    </dxf>
    <dxf>
      <font>
        <color indexed="10"/>
      </font>
    </dxf>
    <dxf>
      <font>
        <color indexed="10"/>
      </font>
    </dxf>
    <dxf>
      <font>
        <b/>
        <i val="0"/>
        <color indexed="17"/>
      </font>
    </dxf>
    <dxf>
      <font>
        <color indexed="10"/>
      </font>
    </dxf>
    <dxf>
      <font>
        <color indexed="10"/>
      </font>
    </dxf>
    <dxf>
      <font>
        <color indexed="10"/>
      </font>
    </dxf>
    <dxf>
      <font>
        <color indexed="10"/>
      </font>
    </dxf>
    <dxf>
      <font>
        <b/>
        <i val="0"/>
        <color indexed="17"/>
      </font>
    </dxf>
    <dxf>
      <font>
        <color indexed="10"/>
      </font>
    </dxf>
    <dxf>
      <font>
        <color indexed="10"/>
      </font>
    </dxf>
    <dxf>
      <font>
        <color indexed="10"/>
      </font>
    </dxf>
    <dxf>
      <font>
        <color indexed="10"/>
      </font>
    </dxf>
    <dxf>
      <font>
        <b/>
        <i val="0"/>
        <color indexed="17"/>
      </font>
    </dxf>
    <dxf>
      <font>
        <color indexed="10"/>
      </font>
    </dxf>
    <dxf>
      <font>
        <color indexed="10"/>
      </font>
    </dxf>
    <dxf>
      <font>
        <b/>
        <i val="0"/>
        <color indexed="17"/>
      </font>
    </dxf>
    <dxf>
      <font>
        <color indexed="10"/>
      </font>
    </dxf>
    <dxf>
      <font>
        <color indexed="10"/>
      </font>
    </dxf>
    <dxf>
      <font>
        <b/>
        <i val="0"/>
        <color indexed="17"/>
      </font>
    </dxf>
    <dxf>
      <font>
        <color indexed="10"/>
      </font>
    </dxf>
    <dxf>
      <font>
        <color indexed="10"/>
      </font>
    </dxf>
    <dxf>
      <font>
        <b/>
        <i val="0"/>
        <color indexed="17"/>
      </font>
    </dxf>
    <dxf>
      <font>
        <b/>
        <i val="0"/>
        <color indexed="10"/>
      </font>
    </dxf>
    <dxf>
      <font>
        <color indexed="10"/>
      </font>
    </dxf>
    <dxf>
      <font>
        <b/>
        <i val="0"/>
        <color indexed="17"/>
      </font>
    </dxf>
    <dxf>
      <font>
        <b/>
        <i val="0"/>
        <color indexed="10"/>
      </font>
    </dxf>
    <dxf>
      <font>
        <color indexed="10"/>
      </font>
    </dxf>
    <dxf>
      <font>
        <color rgb="FFFF0000"/>
      </font>
      <border/>
    </dxf>
    <dxf>
      <font>
        <b/>
        <i val="0"/>
        <color rgb="FFFF0000"/>
      </font>
      <border/>
    </dxf>
    <dxf>
      <font>
        <b/>
        <i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3648075</xdr:colOff>
      <xdr:row>1</xdr:row>
      <xdr:rowOff>66675</xdr:rowOff>
    </xdr:from>
    <xdr:to>
      <xdr:col>2</xdr:col>
      <xdr:colOff>4467225</xdr:colOff>
      <xdr:row>5</xdr:row>
      <xdr:rowOff>57150</xdr:rowOff>
    </xdr:to>
    <xdr:pic>
      <xdr:nvPicPr>
        <xdr:cNvPr id="1" name="Picture 1"/>
        <xdr:cNvPicPr preferRelativeResize="1">
          <a:picLocks noChangeAspect="1"/>
        </xdr:cNvPicPr>
      </xdr:nvPicPr>
      <xdr:blipFill>
        <a:blip r:embed="rId1"/>
        <a:stretch>
          <a:fillRect/>
        </a:stretch>
      </xdr:blipFill>
      <xdr:spPr>
        <a:xfrm>
          <a:off x="4905375" y="95250"/>
          <a:ext cx="819150" cy="866775"/>
        </a:xfrm>
        <a:prstGeom prst="rect">
          <a:avLst/>
        </a:prstGeom>
        <a:noFill/>
        <a:ln w="9525" cmpd="sng">
          <a:noFill/>
        </a:ln>
      </xdr:spPr>
    </xdr:pic>
    <xdr:clientData/>
  </xdr:twoCellAnchor>
  <xdr:twoCellAnchor editAs="oneCell">
    <xdr:from>
      <xdr:col>3</xdr:col>
      <xdr:colOff>419100</xdr:colOff>
      <xdr:row>1</xdr:row>
      <xdr:rowOff>85725</xdr:rowOff>
    </xdr:from>
    <xdr:to>
      <xdr:col>7</xdr:col>
      <xdr:colOff>381000</xdr:colOff>
      <xdr:row>13</xdr:row>
      <xdr:rowOff>219075</xdr:rowOff>
    </xdr:to>
    <xdr:pic>
      <xdr:nvPicPr>
        <xdr:cNvPr id="2" name="1 Imagen"/>
        <xdr:cNvPicPr preferRelativeResize="1">
          <a:picLocks noChangeAspect="1"/>
        </xdr:cNvPicPr>
      </xdr:nvPicPr>
      <xdr:blipFill>
        <a:blip r:embed="rId2"/>
        <a:stretch>
          <a:fillRect/>
        </a:stretch>
      </xdr:blipFill>
      <xdr:spPr>
        <a:xfrm>
          <a:off x="6353175" y="114300"/>
          <a:ext cx="2790825" cy="2571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504825</xdr:colOff>
      <xdr:row>1</xdr:row>
      <xdr:rowOff>95250</xdr:rowOff>
    </xdr:from>
    <xdr:to>
      <xdr:col>17</xdr:col>
      <xdr:colOff>438150</xdr:colOff>
      <xdr:row>8</xdr:row>
      <xdr:rowOff>142875</xdr:rowOff>
    </xdr:to>
    <xdr:pic>
      <xdr:nvPicPr>
        <xdr:cNvPr id="1" name="Picture 1"/>
        <xdr:cNvPicPr preferRelativeResize="1">
          <a:picLocks noChangeAspect="1"/>
        </xdr:cNvPicPr>
      </xdr:nvPicPr>
      <xdr:blipFill>
        <a:blip r:embed="rId1"/>
        <a:stretch>
          <a:fillRect/>
        </a:stretch>
      </xdr:blipFill>
      <xdr:spPr>
        <a:xfrm>
          <a:off x="11934825" y="266700"/>
          <a:ext cx="1457325" cy="1724025"/>
        </a:xfrm>
        <a:prstGeom prst="rect">
          <a:avLst/>
        </a:prstGeom>
        <a:noFill/>
        <a:ln w="9525" cmpd="sng">
          <a:noFill/>
        </a:ln>
      </xdr:spPr>
    </xdr:pic>
    <xdr:clientData/>
  </xdr:twoCellAnchor>
</xdr:wsDr>
</file>

<file path=xl/tables/table1.xml><?xml version="1.0" encoding="utf-8"?>
<table xmlns="http://schemas.openxmlformats.org/spreadsheetml/2006/main" id="1" name="Tabla1" displayName="Tabla1" ref="B13:C30" comment="" totalsRowShown="0">
  <tableColumns count="2">
    <tableColumn id="1" name="Cuadro 1.1A "/>
    <tableColumn id="2" name="Comportamiento del Transporte aéreo regular y no regular - Pasajeros"/>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uan.torres@aerocivil.gov.co" TargetMode="External" /><Relationship Id="rId2" Type="http://schemas.openxmlformats.org/officeDocument/2006/relationships/table" Target="../tables/table1.x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7"/>
  </sheetPr>
  <dimension ref="A1:E46"/>
  <sheetViews>
    <sheetView showGridLines="0" showRowColHeaders="0" tabSelected="1" zoomScale="110" zoomScaleNormal="110" zoomScalePageLayoutView="0" workbookViewId="0" topLeftCell="A1">
      <selection activeCell="A1" sqref="A1"/>
    </sheetView>
  </sheetViews>
  <sheetFormatPr defaultColWidth="11.421875" defaultRowHeight="15"/>
  <cols>
    <col min="1" max="1" width="3.421875" style="446" customWidth="1"/>
    <col min="2" max="2" width="15.421875" style="446" customWidth="1"/>
    <col min="3" max="3" width="70.140625" style="446" customWidth="1"/>
    <col min="4" max="4" width="8.140625" style="446" customWidth="1"/>
    <col min="5" max="16384" width="11.421875" style="446" customWidth="1"/>
  </cols>
  <sheetData>
    <row r="1" ht="2.25" customHeight="1" thickBot="1">
      <c r="B1" s="445"/>
    </row>
    <row r="2" spans="2:3" ht="11.25" customHeight="1" thickTop="1">
      <c r="B2" s="447"/>
      <c r="C2" s="448"/>
    </row>
    <row r="3" spans="2:3" ht="21.75" customHeight="1">
      <c r="B3" s="449" t="s">
        <v>77</v>
      </c>
      <c r="C3" s="450"/>
    </row>
    <row r="4" spans="2:3" ht="18" customHeight="1">
      <c r="B4" s="451" t="s">
        <v>78</v>
      </c>
      <c r="C4" s="450"/>
    </row>
    <row r="5" spans="2:3" ht="18" customHeight="1">
      <c r="B5" s="452" t="s">
        <v>79</v>
      </c>
      <c r="C5" s="450"/>
    </row>
    <row r="6" spans="2:3" ht="9" customHeight="1">
      <c r="B6" s="453"/>
      <c r="C6" s="450"/>
    </row>
    <row r="7" spans="2:3" ht="3" customHeight="1">
      <c r="B7" s="454"/>
      <c r="C7" s="455"/>
    </row>
    <row r="8" spans="2:5" ht="24">
      <c r="B8" s="518" t="s">
        <v>120</v>
      </c>
      <c r="C8" s="519"/>
      <c r="E8" s="456"/>
    </row>
    <row r="9" spans="2:5" ht="23.25">
      <c r="B9" s="520" t="s">
        <v>39</v>
      </c>
      <c r="C9" s="521"/>
      <c r="E9" s="456"/>
    </row>
    <row r="10" spans="2:3" ht="20.25" customHeight="1">
      <c r="B10" s="522" t="s">
        <v>80</v>
      </c>
      <c r="C10" s="523"/>
    </row>
    <row r="11" spans="2:3" ht="4.5" customHeight="1" thickBot="1">
      <c r="B11" s="457"/>
      <c r="C11" s="458"/>
    </row>
    <row r="12" spans="2:3" ht="19.5" customHeight="1" thickBot="1" thickTop="1">
      <c r="B12" s="505" t="s">
        <v>81</v>
      </c>
      <c r="C12" s="506" t="s">
        <v>488</v>
      </c>
    </row>
    <row r="13" spans="2:3" ht="19.5" customHeight="1" thickTop="1">
      <c r="B13" s="459" t="s">
        <v>82</v>
      </c>
      <c r="C13" s="460" t="s">
        <v>83</v>
      </c>
    </row>
    <row r="14" spans="2:3" ht="19.5" customHeight="1">
      <c r="B14" s="461" t="s">
        <v>84</v>
      </c>
      <c r="C14" s="462" t="s">
        <v>85</v>
      </c>
    </row>
    <row r="15" spans="2:3" ht="19.5" customHeight="1">
      <c r="B15" s="463" t="s">
        <v>86</v>
      </c>
      <c r="C15" s="464" t="s">
        <v>87</v>
      </c>
    </row>
    <row r="16" spans="2:3" ht="19.5" customHeight="1">
      <c r="B16" s="461" t="s">
        <v>88</v>
      </c>
      <c r="C16" s="462" t="s">
        <v>89</v>
      </c>
    </row>
    <row r="17" spans="2:3" ht="19.5" customHeight="1">
      <c r="B17" s="463" t="s">
        <v>90</v>
      </c>
      <c r="C17" s="464" t="s">
        <v>91</v>
      </c>
    </row>
    <row r="18" spans="2:3" ht="19.5" customHeight="1">
      <c r="B18" s="461" t="s">
        <v>92</v>
      </c>
      <c r="C18" s="462" t="s">
        <v>93</v>
      </c>
    </row>
    <row r="19" spans="2:3" ht="19.5" customHeight="1">
      <c r="B19" s="463" t="s">
        <v>94</v>
      </c>
      <c r="C19" s="464" t="s">
        <v>95</v>
      </c>
    </row>
    <row r="20" spans="2:3" ht="19.5" customHeight="1">
      <c r="B20" s="461" t="s">
        <v>96</v>
      </c>
      <c r="C20" s="462" t="s">
        <v>97</v>
      </c>
    </row>
    <row r="21" spans="2:3" ht="19.5" customHeight="1">
      <c r="B21" s="463" t="s">
        <v>98</v>
      </c>
      <c r="C21" s="464" t="s">
        <v>99</v>
      </c>
    </row>
    <row r="22" spans="2:3" ht="19.5" customHeight="1">
      <c r="B22" s="461" t="s">
        <v>100</v>
      </c>
      <c r="C22" s="462" t="s">
        <v>101</v>
      </c>
    </row>
    <row r="23" spans="2:3" ht="19.5" customHeight="1">
      <c r="B23" s="463" t="s">
        <v>102</v>
      </c>
      <c r="C23" s="464" t="s">
        <v>103</v>
      </c>
    </row>
    <row r="24" spans="2:3" ht="19.5" customHeight="1">
      <c r="B24" s="461" t="s">
        <v>104</v>
      </c>
      <c r="C24" s="462" t="s">
        <v>105</v>
      </c>
    </row>
    <row r="25" spans="2:3" ht="19.5" customHeight="1">
      <c r="B25" s="465" t="s">
        <v>106</v>
      </c>
      <c r="C25" s="466" t="s">
        <v>107</v>
      </c>
    </row>
    <row r="26" spans="2:3" ht="19.5" customHeight="1">
      <c r="B26" s="509" t="s">
        <v>108</v>
      </c>
      <c r="C26" s="510" t="s">
        <v>109</v>
      </c>
    </row>
    <row r="27" spans="2:4" ht="18" customHeight="1">
      <c r="B27" s="511" t="s">
        <v>346</v>
      </c>
      <c r="C27" s="464" t="s">
        <v>477</v>
      </c>
      <c r="D27" s="512" t="s">
        <v>487</v>
      </c>
    </row>
    <row r="28" spans="2:4" ht="18" customHeight="1">
      <c r="B28" s="507" t="s">
        <v>347</v>
      </c>
      <c r="C28" s="493" t="s">
        <v>478</v>
      </c>
      <c r="D28" s="512" t="s">
        <v>487</v>
      </c>
    </row>
    <row r="29" spans="2:4" ht="18" customHeight="1">
      <c r="B29" s="465" t="s">
        <v>348</v>
      </c>
      <c r="C29" s="466" t="s">
        <v>479</v>
      </c>
      <c r="D29" s="512" t="s">
        <v>487</v>
      </c>
    </row>
    <row r="30" spans="2:4" ht="18" customHeight="1" thickBot="1">
      <c r="B30" s="508" t="s">
        <v>349</v>
      </c>
      <c r="C30" s="494" t="s">
        <v>480</v>
      </c>
      <c r="D30" s="512" t="s">
        <v>487</v>
      </c>
    </row>
    <row r="31" ht="13.5" thickTop="1"/>
    <row r="32" spans="1:3" ht="14.25">
      <c r="A32" s="513"/>
      <c r="B32" s="514" t="s">
        <v>491</v>
      </c>
      <c r="C32" s="513"/>
    </row>
    <row r="33" spans="1:3" ht="12.75">
      <c r="A33" s="513"/>
      <c r="B33" s="513" t="s">
        <v>496</v>
      </c>
      <c r="C33" s="513"/>
    </row>
    <row r="34" spans="1:3" ht="12.75">
      <c r="A34" s="513"/>
      <c r="B34" s="513"/>
      <c r="C34" s="513"/>
    </row>
    <row r="35" spans="1:3" ht="14.25">
      <c r="A35" s="513"/>
      <c r="B35" s="514" t="s">
        <v>492</v>
      </c>
      <c r="C35" s="513"/>
    </row>
    <row r="36" spans="1:3" ht="12.75">
      <c r="A36" s="513"/>
      <c r="B36" s="513" t="s">
        <v>493</v>
      </c>
      <c r="C36" s="513"/>
    </row>
    <row r="37" spans="1:3" ht="12.75">
      <c r="A37" s="513"/>
      <c r="B37" s="513"/>
      <c r="C37" s="513"/>
    </row>
    <row r="38" spans="1:3" ht="14.25">
      <c r="A38" s="513"/>
      <c r="B38" s="514" t="s">
        <v>494</v>
      </c>
      <c r="C38" s="513"/>
    </row>
    <row r="39" spans="1:3" ht="12.75">
      <c r="A39" s="513"/>
      <c r="B39" s="513" t="s">
        <v>495</v>
      </c>
      <c r="C39" s="513"/>
    </row>
    <row r="40" spans="1:3" ht="12.75">
      <c r="A40" s="513"/>
      <c r="B40" s="513"/>
      <c r="C40" s="513"/>
    </row>
    <row r="41" spans="1:3" ht="15">
      <c r="A41" s="513"/>
      <c r="B41" s="515" t="s">
        <v>110</v>
      </c>
      <c r="C41" s="513"/>
    </row>
    <row r="42" spans="1:3" ht="14.25">
      <c r="A42" s="513"/>
      <c r="B42" s="514" t="s">
        <v>497</v>
      </c>
      <c r="C42" s="513"/>
    </row>
    <row r="43" spans="1:3" ht="13.5">
      <c r="A43" s="513"/>
      <c r="B43" s="516" t="s">
        <v>111</v>
      </c>
      <c r="C43" s="513"/>
    </row>
    <row r="44" spans="1:3" ht="12.75">
      <c r="A44" s="513"/>
      <c r="B44" s="517" t="s">
        <v>112</v>
      </c>
      <c r="C44" s="513"/>
    </row>
    <row r="45" spans="1:3" ht="12.75">
      <c r="A45" s="513"/>
      <c r="B45" s="513"/>
      <c r="C45" s="513"/>
    </row>
    <row r="46" spans="1:3" ht="12.75">
      <c r="A46" s="513"/>
      <c r="B46" s="513"/>
      <c r="C46" s="513"/>
    </row>
  </sheetData>
  <sheetProtection/>
  <mergeCells count="3">
    <mergeCell ref="B8:C8"/>
    <mergeCell ref="B9:C9"/>
    <mergeCell ref="B10:C10"/>
  </mergeCells>
  <hyperlinks>
    <hyperlink ref="C15" location="'CUADRO 1,2'!A1" display="Pasajeros Nacionales por empresa"/>
    <hyperlink ref="C16" location="'CUADRO 1,3'!A1" display="Carga nacional por empresa "/>
    <hyperlink ref="C17" location="'CUADRO 1,4'!A1" display="Pasajeros Internacionales por empresa "/>
    <hyperlink ref="C18" location="'CUADRO 1,5'!A1" display="Carga internacional por empresa"/>
    <hyperlink ref="C19" location="'CUADRO 1.6'!A1" display="Pasajeros Nacionales por principales rutas "/>
    <hyperlink ref="C20" location="'CUADRO 1,7'!A1" display="Carga nacional por principales rutas"/>
    <hyperlink ref="C21" location="'CUADRO 1.8'!A1" display="Pasajeros internacionales por principales rutas "/>
    <hyperlink ref="C24" location="'CUADRO 1.9'!A1" display="Carga internacional por principales rutas - Regular y no regular"/>
    <hyperlink ref="B44" r:id="rId1" display="juan.torres@aerocivil.gov.co"/>
    <hyperlink ref="C14" location="'CUADRO 1.1B'!A1" display="Comportamiento del Transporte aéreo regular y no regular - Carga"/>
    <hyperlink ref="C22" location="'CUADRO 1.8 B'!A1" display="Pasajeros internacionales por mercado y país"/>
    <hyperlink ref="C23" location="'CUADRO 1.8 C'!A1" display="Pasajeros internacionales por mercado y empresa"/>
    <hyperlink ref="C25" location="'CUADRO 1.9 B'!A1" display="Carga internacional  por mercado y país"/>
    <hyperlink ref="C26" location="'CUADRO 1.9 C'!A1" display="Carga internacional  por mercado y empresa"/>
    <hyperlink ref="C12" location="Novedades!A1" display="Novedades importantes para la interpretación de la información."/>
    <hyperlink ref="C28" location="'CUADRO 1.11'!A1" display="Carga internacional por principales rutas - Regular y no regular"/>
    <hyperlink ref="C27" location="'CUADRO 1.10'!A1" display="Pasajeros internacionales por mercado y empresa"/>
    <hyperlink ref="C29" location="'CUADRO 1.12'!A1" display="Carga internacional  por mercado y país"/>
    <hyperlink ref="C30" location="'CUADRO 1.13'!A1" display="Carga internacional  por mercado y empresa"/>
    <hyperlink ref="C13" location="'CUADRO 1.1A'!A1" display="Comportamiento del Transporte aéreo regular y no regular - Pasajeros"/>
  </hyperlinks>
  <printOptions/>
  <pageMargins left="0.75" right="0.75" top="1" bottom="1" header="0" footer="0"/>
  <pageSetup horizontalDpi="600" verticalDpi="600" orientation="portrait" r:id="rId4"/>
  <drawing r:id="rId3"/>
  <tableParts>
    <tablePart r:id="rId2"/>
  </tableParts>
</worksheet>
</file>

<file path=xl/worksheets/sheet10.xml><?xml version="1.0" encoding="utf-8"?>
<worksheet xmlns="http://schemas.openxmlformats.org/spreadsheetml/2006/main" xmlns:r="http://schemas.openxmlformats.org/officeDocument/2006/relationships">
  <sheetPr>
    <tabColor indexed="30"/>
  </sheetPr>
  <dimension ref="A1:Q44"/>
  <sheetViews>
    <sheetView showGridLines="0" zoomScale="88" zoomScaleNormal="88" zoomScalePageLayoutView="0" workbookViewId="0" topLeftCell="A1">
      <selection activeCell="A3" sqref="A3:Q42"/>
    </sheetView>
  </sheetViews>
  <sheetFormatPr defaultColWidth="9.140625" defaultRowHeight="15"/>
  <cols>
    <col min="1" max="1" width="15.8515625" style="272" customWidth="1"/>
    <col min="2" max="2" width="9.8515625" style="272" customWidth="1"/>
    <col min="3" max="3" width="12.00390625" style="272" customWidth="1"/>
    <col min="4" max="4" width="8.28125" style="272" bestFit="1" customWidth="1"/>
    <col min="5" max="5" width="9.28125" style="272" customWidth="1"/>
    <col min="6" max="6" width="9.7109375" style="272" customWidth="1"/>
    <col min="7" max="7" width="11.7109375" style="272" customWidth="1"/>
    <col min="8" max="8" width="8.28125" style="272" bestFit="1" customWidth="1"/>
    <col min="9" max="9" width="9.00390625" style="272" customWidth="1"/>
    <col min="10" max="10" width="10.421875" style="272" customWidth="1"/>
    <col min="11" max="11" width="12.00390625" style="272" customWidth="1"/>
    <col min="12" max="12" width="8.28125" style="272" bestFit="1" customWidth="1"/>
    <col min="13" max="13" width="9.00390625" style="272" customWidth="1"/>
    <col min="14" max="14" width="9.7109375" style="272" customWidth="1"/>
    <col min="15" max="15" width="11.57421875" style="272" customWidth="1"/>
    <col min="16" max="16" width="8.28125" style="272" bestFit="1" customWidth="1"/>
    <col min="17" max="17" width="10.28125" style="272" customWidth="1"/>
    <col min="18" max="16384" width="9.140625" style="272" customWidth="1"/>
  </cols>
  <sheetData>
    <row r="1" spans="14:17" ht="19.5" thickBot="1">
      <c r="N1" s="644" t="s">
        <v>28</v>
      </c>
      <c r="O1" s="645"/>
      <c r="P1" s="645"/>
      <c r="Q1" s="646"/>
    </row>
    <row r="2" ht="3.75" customHeight="1" thickBot="1"/>
    <row r="3" spans="1:17" ht="24" customHeight="1" thickTop="1">
      <c r="A3" s="635" t="s">
        <v>57</v>
      </c>
      <c r="B3" s="636"/>
      <c r="C3" s="636"/>
      <c r="D3" s="636"/>
      <c r="E3" s="636"/>
      <c r="F3" s="636"/>
      <c r="G3" s="636"/>
      <c r="H3" s="636"/>
      <c r="I3" s="636"/>
      <c r="J3" s="636"/>
      <c r="K3" s="636"/>
      <c r="L3" s="636"/>
      <c r="M3" s="636"/>
      <c r="N3" s="636"/>
      <c r="O3" s="636"/>
      <c r="P3" s="636"/>
      <c r="Q3" s="637"/>
    </row>
    <row r="4" spans="1:17" ht="23.25" customHeight="1" thickBot="1">
      <c r="A4" s="629" t="s">
        <v>39</v>
      </c>
      <c r="B4" s="630"/>
      <c r="C4" s="630"/>
      <c r="D4" s="630"/>
      <c r="E4" s="630"/>
      <c r="F4" s="630"/>
      <c r="G4" s="630"/>
      <c r="H4" s="630"/>
      <c r="I4" s="630"/>
      <c r="J4" s="630"/>
      <c r="K4" s="630"/>
      <c r="L4" s="630"/>
      <c r="M4" s="630"/>
      <c r="N4" s="630"/>
      <c r="O4" s="630"/>
      <c r="P4" s="630"/>
      <c r="Q4" s="631"/>
    </row>
    <row r="5" spans="1:17" s="303" customFormat="1" ht="20.25" customHeight="1" thickBot="1">
      <c r="A5" s="626" t="s">
        <v>53</v>
      </c>
      <c r="B5" s="632" t="s">
        <v>37</v>
      </c>
      <c r="C5" s="632"/>
      <c r="D5" s="632"/>
      <c r="E5" s="632"/>
      <c r="F5" s="632"/>
      <c r="G5" s="632"/>
      <c r="H5" s="632"/>
      <c r="I5" s="633"/>
      <c r="J5" s="632" t="s">
        <v>36</v>
      </c>
      <c r="K5" s="632"/>
      <c r="L5" s="632"/>
      <c r="M5" s="632"/>
      <c r="N5" s="632"/>
      <c r="O5" s="632"/>
      <c r="P5" s="632"/>
      <c r="Q5" s="634"/>
    </row>
    <row r="6" spans="1:17" s="296" customFormat="1" ht="28.5" customHeight="1" thickBot="1">
      <c r="A6" s="627"/>
      <c r="B6" s="638" t="s">
        <v>127</v>
      </c>
      <c r="C6" s="638"/>
      <c r="D6" s="638"/>
      <c r="E6" s="639"/>
      <c r="F6" s="638" t="s">
        <v>128</v>
      </c>
      <c r="G6" s="638"/>
      <c r="H6" s="638"/>
      <c r="I6" s="639"/>
      <c r="J6" s="640" t="s">
        <v>126</v>
      </c>
      <c r="K6" s="641"/>
      <c r="L6" s="641"/>
      <c r="M6" s="642"/>
      <c r="N6" s="640" t="s">
        <v>125</v>
      </c>
      <c r="O6" s="641"/>
      <c r="P6" s="641"/>
      <c r="Q6" s="643"/>
    </row>
    <row r="7" spans="1:17" s="296" customFormat="1" ht="22.5" customHeight="1" thickBot="1">
      <c r="A7" s="628"/>
      <c r="B7" s="302" t="s">
        <v>22</v>
      </c>
      <c r="C7" s="298" t="s">
        <v>21</v>
      </c>
      <c r="D7" s="298" t="s">
        <v>17</v>
      </c>
      <c r="E7" s="301" t="s">
        <v>35</v>
      </c>
      <c r="F7" s="299" t="s">
        <v>22</v>
      </c>
      <c r="G7" s="298" t="s">
        <v>21</v>
      </c>
      <c r="H7" s="298" t="s">
        <v>17</v>
      </c>
      <c r="I7" s="300" t="s">
        <v>34</v>
      </c>
      <c r="J7" s="299" t="s">
        <v>22</v>
      </c>
      <c r="K7" s="298" t="s">
        <v>21</v>
      </c>
      <c r="L7" s="298" t="s">
        <v>17</v>
      </c>
      <c r="M7" s="300" t="s">
        <v>35</v>
      </c>
      <c r="N7" s="299" t="s">
        <v>22</v>
      </c>
      <c r="O7" s="298" t="s">
        <v>21</v>
      </c>
      <c r="P7" s="298" t="s">
        <v>17</v>
      </c>
      <c r="Q7" s="297" t="s">
        <v>34</v>
      </c>
    </row>
    <row r="8" spans="1:17" s="304" customFormat="1" ht="18" customHeight="1" thickBot="1">
      <c r="A8" s="311" t="s">
        <v>52</v>
      </c>
      <c r="B8" s="310">
        <f>SUM(B9:B42)</f>
        <v>10061.123000000003</v>
      </c>
      <c r="C8" s="306">
        <f>SUM(C9:C42)</f>
        <v>820.6790000000001</v>
      </c>
      <c r="D8" s="306">
        <f aca="true" t="shared" si="0" ref="D8:D42">C8+B8</f>
        <v>10881.802000000003</v>
      </c>
      <c r="E8" s="307">
        <f aca="true" t="shared" si="1" ref="E8:E42">D8/$D$8</f>
        <v>1</v>
      </c>
      <c r="F8" s="306">
        <f>SUM(F9:F42)</f>
        <v>8755.342999999997</v>
      </c>
      <c r="G8" s="306">
        <f>SUM(G9:G42)</f>
        <v>1199.9029999999989</v>
      </c>
      <c r="H8" s="306">
        <f aca="true" t="shared" si="2" ref="H8:H42">G8+F8</f>
        <v>9955.245999999996</v>
      </c>
      <c r="I8" s="309">
        <f aca="true" t="shared" si="3" ref="I8:I42">(D8/H8-1)</f>
        <v>0.09307213503312806</v>
      </c>
      <c r="J8" s="308">
        <f>SUM(J9:J42)</f>
        <v>37669.63500000001</v>
      </c>
      <c r="K8" s="306">
        <f>SUM(K9:K42)</f>
        <v>3164.2589999999796</v>
      </c>
      <c r="L8" s="306">
        <f aca="true" t="shared" si="4" ref="L8:L42">K8+J8</f>
        <v>40833.893999999986</v>
      </c>
      <c r="M8" s="307">
        <f aca="true" t="shared" si="5" ref="M8:M42">(L8/$L$8)</f>
        <v>1</v>
      </c>
      <c r="N8" s="306">
        <f>SUM(N9:N42)</f>
        <v>36188.18600000004</v>
      </c>
      <c r="O8" s="306">
        <f>SUM(O9:O42)</f>
        <v>4206.001999999997</v>
      </c>
      <c r="P8" s="306">
        <f aca="true" t="shared" si="6" ref="P8:P42">O8+N8</f>
        <v>40394.18800000004</v>
      </c>
      <c r="Q8" s="305">
        <f aca="true" t="shared" si="7" ref="Q8:Q42">(L8/P8-1)</f>
        <v>0.010885377866735269</v>
      </c>
    </row>
    <row r="9" spans="1:17" s="273" customFormat="1" ht="18" customHeight="1" thickTop="1">
      <c r="A9" s="287" t="s">
        <v>205</v>
      </c>
      <c r="B9" s="286">
        <v>1593.4489999999996</v>
      </c>
      <c r="C9" s="282">
        <v>0.31</v>
      </c>
      <c r="D9" s="282">
        <f t="shared" si="0"/>
        <v>1593.7589999999996</v>
      </c>
      <c r="E9" s="285">
        <f t="shared" si="1"/>
        <v>0.1464609446119309</v>
      </c>
      <c r="F9" s="283">
        <v>1326.1020000000003</v>
      </c>
      <c r="G9" s="282">
        <v>59.565000000000005</v>
      </c>
      <c r="H9" s="282">
        <f t="shared" si="2"/>
        <v>1385.6670000000004</v>
      </c>
      <c r="I9" s="284">
        <f t="shared" si="3"/>
        <v>0.1501746090510918</v>
      </c>
      <c r="J9" s="283">
        <v>5771.748999999999</v>
      </c>
      <c r="K9" s="282">
        <v>11.818</v>
      </c>
      <c r="L9" s="282">
        <f t="shared" si="4"/>
        <v>5783.566999999999</v>
      </c>
      <c r="M9" s="284">
        <f t="shared" si="5"/>
        <v>0.14163643075529367</v>
      </c>
      <c r="N9" s="283">
        <v>5289.848</v>
      </c>
      <c r="O9" s="282">
        <v>152.823</v>
      </c>
      <c r="P9" s="282">
        <f t="shared" si="6"/>
        <v>5442.671</v>
      </c>
      <c r="Q9" s="281">
        <f t="shared" si="7"/>
        <v>0.0626339530719382</v>
      </c>
    </row>
    <row r="10" spans="1:17" s="273" customFormat="1" ht="18" customHeight="1">
      <c r="A10" s="287" t="s">
        <v>208</v>
      </c>
      <c r="B10" s="286">
        <v>1442.5059999999999</v>
      </c>
      <c r="C10" s="282">
        <v>2.766</v>
      </c>
      <c r="D10" s="282">
        <f t="shared" si="0"/>
        <v>1445.272</v>
      </c>
      <c r="E10" s="285">
        <f t="shared" si="1"/>
        <v>0.13281550243240958</v>
      </c>
      <c r="F10" s="283">
        <v>1478.7139999999995</v>
      </c>
      <c r="G10" s="282">
        <v>0.35</v>
      </c>
      <c r="H10" s="282">
        <f t="shared" si="2"/>
        <v>1479.0639999999994</v>
      </c>
      <c r="I10" s="284">
        <f t="shared" si="3"/>
        <v>-0.02284688154129877</v>
      </c>
      <c r="J10" s="283">
        <v>5512.321000000001</v>
      </c>
      <c r="K10" s="282">
        <v>25.430999999999997</v>
      </c>
      <c r="L10" s="282">
        <f t="shared" si="4"/>
        <v>5537.752</v>
      </c>
      <c r="M10" s="284">
        <f t="shared" si="5"/>
        <v>0.13561655422821056</v>
      </c>
      <c r="N10" s="283">
        <v>5085.672</v>
      </c>
      <c r="O10" s="282">
        <v>45.687</v>
      </c>
      <c r="P10" s="282">
        <f t="shared" si="6"/>
        <v>5131.3589999999995</v>
      </c>
      <c r="Q10" s="281">
        <f t="shared" si="7"/>
        <v>0.07919792787836544</v>
      </c>
    </row>
    <row r="11" spans="1:17" s="273" customFormat="1" ht="18" customHeight="1">
      <c r="A11" s="287" t="s">
        <v>206</v>
      </c>
      <c r="B11" s="286">
        <v>1405.0189999999998</v>
      </c>
      <c r="C11" s="282">
        <v>3.6999999999999997</v>
      </c>
      <c r="D11" s="282">
        <f t="shared" si="0"/>
        <v>1408.7189999999998</v>
      </c>
      <c r="E11" s="285">
        <f t="shared" si="1"/>
        <v>0.12945640804712302</v>
      </c>
      <c r="F11" s="283">
        <v>1227.7199999999998</v>
      </c>
      <c r="G11" s="282">
        <v>1.89</v>
      </c>
      <c r="H11" s="282">
        <f t="shared" si="2"/>
        <v>1229.61</v>
      </c>
      <c r="I11" s="284">
        <f t="shared" si="3"/>
        <v>0.14566325908214806</v>
      </c>
      <c r="J11" s="283">
        <v>5380.144</v>
      </c>
      <c r="K11" s="282">
        <v>8.586</v>
      </c>
      <c r="L11" s="282">
        <f t="shared" si="4"/>
        <v>5388.7300000000005</v>
      </c>
      <c r="M11" s="284">
        <f t="shared" si="5"/>
        <v>0.1319670859702972</v>
      </c>
      <c r="N11" s="283">
        <v>4589.606</v>
      </c>
      <c r="O11" s="282">
        <v>3.446</v>
      </c>
      <c r="P11" s="282">
        <f t="shared" si="6"/>
        <v>4593.052</v>
      </c>
      <c r="Q11" s="281">
        <f t="shared" si="7"/>
        <v>0.1732351386398414</v>
      </c>
    </row>
    <row r="12" spans="1:17" s="273" customFormat="1" ht="18" customHeight="1">
      <c r="A12" s="287" t="s">
        <v>230</v>
      </c>
      <c r="B12" s="286">
        <v>1304.677</v>
      </c>
      <c r="C12" s="282">
        <v>0</v>
      </c>
      <c r="D12" s="282">
        <f t="shared" si="0"/>
        <v>1304.677</v>
      </c>
      <c r="E12" s="285">
        <f t="shared" si="1"/>
        <v>0.11989530778082523</v>
      </c>
      <c r="F12" s="283">
        <v>654.567</v>
      </c>
      <c r="G12" s="282">
        <v>0.2</v>
      </c>
      <c r="H12" s="282">
        <f t="shared" si="2"/>
        <v>654.767</v>
      </c>
      <c r="I12" s="284">
        <f t="shared" si="3"/>
        <v>0.9925820940884311</v>
      </c>
      <c r="J12" s="283">
        <v>4460.645000000001</v>
      </c>
      <c r="K12" s="282"/>
      <c r="L12" s="282">
        <f t="shared" si="4"/>
        <v>4460.645000000001</v>
      </c>
      <c r="M12" s="284">
        <f t="shared" si="5"/>
        <v>0.10923878579887587</v>
      </c>
      <c r="N12" s="283">
        <v>3791.7960000000007</v>
      </c>
      <c r="O12" s="282">
        <v>60.32099999999999</v>
      </c>
      <c r="P12" s="282">
        <f t="shared" si="6"/>
        <v>3852.1170000000006</v>
      </c>
      <c r="Q12" s="281">
        <f t="shared" si="7"/>
        <v>0.15797235649903696</v>
      </c>
    </row>
    <row r="13" spans="1:17" s="273" customFormat="1" ht="18" customHeight="1">
      <c r="A13" s="287" t="s">
        <v>207</v>
      </c>
      <c r="B13" s="286">
        <v>566.906</v>
      </c>
      <c r="C13" s="282">
        <v>1.879</v>
      </c>
      <c r="D13" s="282">
        <f t="shared" si="0"/>
        <v>568.785</v>
      </c>
      <c r="E13" s="285">
        <f t="shared" si="1"/>
        <v>0.052269375972839774</v>
      </c>
      <c r="F13" s="283">
        <v>534.814</v>
      </c>
      <c r="G13" s="282">
        <v>3.587</v>
      </c>
      <c r="H13" s="282">
        <f t="shared" si="2"/>
        <v>538.401</v>
      </c>
      <c r="I13" s="284">
        <f t="shared" si="3"/>
        <v>0.05643377333994559</v>
      </c>
      <c r="J13" s="283">
        <v>1994.581</v>
      </c>
      <c r="K13" s="282">
        <v>8.081999999999997</v>
      </c>
      <c r="L13" s="282">
        <f t="shared" si="4"/>
        <v>2002.663</v>
      </c>
      <c r="M13" s="284">
        <f t="shared" si="5"/>
        <v>0.049044134757268085</v>
      </c>
      <c r="N13" s="283">
        <v>2052.7669999999994</v>
      </c>
      <c r="O13" s="282">
        <v>26.764000000000003</v>
      </c>
      <c r="P13" s="282">
        <f t="shared" si="6"/>
        <v>2079.5309999999995</v>
      </c>
      <c r="Q13" s="281">
        <f t="shared" si="7"/>
        <v>-0.036964103925355984</v>
      </c>
    </row>
    <row r="14" spans="1:17" s="273" customFormat="1" ht="18" customHeight="1">
      <c r="A14" s="287" t="s">
        <v>214</v>
      </c>
      <c r="B14" s="286">
        <v>451.345</v>
      </c>
      <c r="C14" s="282">
        <v>37.422999999999995</v>
      </c>
      <c r="D14" s="282">
        <f t="shared" si="0"/>
        <v>488.76800000000003</v>
      </c>
      <c r="E14" s="285">
        <f t="shared" si="1"/>
        <v>0.04491609018432791</v>
      </c>
      <c r="F14" s="283">
        <v>297.81100000000004</v>
      </c>
      <c r="G14" s="282">
        <v>13.255</v>
      </c>
      <c r="H14" s="282">
        <f t="shared" si="2"/>
        <v>311.06600000000003</v>
      </c>
      <c r="I14" s="284">
        <f t="shared" si="3"/>
        <v>0.5712678338359061</v>
      </c>
      <c r="J14" s="283">
        <v>1607.0819999999997</v>
      </c>
      <c r="K14" s="282">
        <v>125.66400000000002</v>
      </c>
      <c r="L14" s="282">
        <f t="shared" si="4"/>
        <v>1732.7459999999996</v>
      </c>
      <c r="M14" s="284">
        <f t="shared" si="5"/>
        <v>0.0424340132733851</v>
      </c>
      <c r="N14" s="283">
        <v>1298.3550000000002</v>
      </c>
      <c r="O14" s="282">
        <v>61.408</v>
      </c>
      <c r="P14" s="282">
        <f t="shared" si="6"/>
        <v>1359.7630000000001</v>
      </c>
      <c r="Q14" s="281">
        <f t="shared" si="7"/>
        <v>0.2743000066923422</v>
      </c>
    </row>
    <row r="15" spans="1:17" s="273" customFormat="1" ht="18" customHeight="1">
      <c r="A15" s="287" t="s">
        <v>211</v>
      </c>
      <c r="B15" s="286">
        <v>348.987</v>
      </c>
      <c r="C15" s="282">
        <v>0.715</v>
      </c>
      <c r="D15" s="282">
        <f t="shared" si="0"/>
        <v>349.702</v>
      </c>
      <c r="E15" s="285">
        <f t="shared" si="1"/>
        <v>0.032136405349040525</v>
      </c>
      <c r="F15" s="283">
        <v>217.843</v>
      </c>
      <c r="G15" s="282">
        <v>0.7</v>
      </c>
      <c r="H15" s="282">
        <f t="shared" si="2"/>
        <v>218.54299999999998</v>
      </c>
      <c r="I15" s="284">
        <f t="shared" si="3"/>
        <v>0.6001519151837398</v>
      </c>
      <c r="J15" s="283">
        <v>888.759</v>
      </c>
      <c r="K15" s="282">
        <v>3</v>
      </c>
      <c r="L15" s="282">
        <f t="shared" si="4"/>
        <v>891.759</v>
      </c>
      <c r="M15" s="284">
        <f t="shared" si="5"/>
        <v>0.021838696059699826</v>
      </c>
      <c r="N15" s="283">
        <v>774.7220000000001</v>
      </c>
      <c r="O15" s="282">
        <v>3.2430000000000003</v>
      </c>
      <c r="P15" s="282">
        <f t="shared" si="6"/>
        <v>777.9650000000001</v>
      </c>
      <c r="Q15" s="281">
        <f t="shared" si="7"/>
        <v>0.1462713618221898</v>
      </c>
    </row>
    <row r="16" spans="1:17" s="273" customFormat="1" ht="18" customHeight="1">
      <c r="A16" s="287" t="s">
        <v>215</v>
      </c>
      <c r="B16" s="286">
        <v>191.837</v>
      </c>
      <c r="C16" s="282">
        <v>22.178999999999995</v>
      </c>
      <c r="D16" s="282">
        <f t="shared" si="0"/>
        <v>214.016</v>
      </c>
      <c r="E16" s="285">
        <f t="shared" si="1"/>
        <v>0.01966733083362479</v>
      </c>
      <c r="F16" s="283">
        <v>149.321</v>
      </c>
      <c r="G16" s="282">
        <v>15.858</v>
      </c>
      <c r="H16" s="282">
        <f t="shared" si="2"/>
        <v>165.179</v>
      </c>
      <c r="I16" s="284">
        <f t="shared" si="3"/>
        <v>0.2956610707172218</v>
      </c>
      <c r="J16" s="283">
        <v>1219.5359999999996</v>
      </c>
      <c r="K16" s="282">
        <v>93.39400000000002</v>
      </c>
      <c r="L16" s="282">
        <f t="shared" si="4"/>
        <v>1312.9299999999996</v>
      </c>
      <c r="M16" s="284">
        <f t="shared" si="5"/>
        <v>0.0321529462754642</v>
      </c>
      <c r="N16" s="283">
        <v>679.196</v>
      </c>
      <c r="O16" s="282">
        <v>41.822999999999986</v>
      </c>
      <c r="P16" s="282">
        <f t="shared" si="6"/>
        <v>721.019</v>
      </c>
      <c r="Q16" s="281">
        <f t="shared" si="7"/>
        <v>0.8209367575611732</v>
      </c>
    </row>
    <row r="17" spans="1:17" s="273" customFormat="1" ht="18" customHeight="1">
      <c r="A17" s="287" t="s">
        <v>209</v>
      </c>
      <c r="B17" s="286">
        <v>183.262</v>
      </c>
      <c r="C17" s="282">
        <v>0.8830000000000001</v>
      </c>
      <c r="D17" s="282">
        <f t="shared" si="0"/>
        <v>184.145</v>
      </c>
      <c r="E17" s="285">
        <f t="shared" si="1"/>
        <v>0.01692228915762297</v>
      </c>
      <c r="F17" s="283">
        <v>149.525</v>
      </c>
      <c r="G17" s="282">
        <v>1.208</v>
      </c>
      <c r="H17" s="282">
        <f t="shared" si="2"/>
        <v>150.733</v>
      </c>
      <c r="I17" s="284">
        <f t="shared" si="3"/>
        <v>0.22166347117087826</v>
      </c>
      <c r="J17" s="283">
        <v>659.571</v>
      </c>
      <c r="K17" s="282">
        <v>9.414</v>
      </c>
      <c r="L17" s="282">
        <f t="shared" si="4"/>
        <v>668.985</v>
      </c>
      <c r="M17" s="284">
        <f t="shared" si="5"/>
        <v>0.016383081172714028</v>
      </c>
      <c r="N17" s="283">
        <v>549.3100000000001</v>
      </c>
      <c r="O17" s="282">
        <v>29.657000000000007</v>
      </c>
      <c r="P17" s="282">
        <f t="shared" si="6"/>
        <v>578.9670000000001</v>
      </c>
      <c r="Q17" s="281">
        <f t="shared" si="7"/>
        <v>0.1554803641658331</v>
      </c>
    </row>
    <row r="18" spans="1:17" s="273" customFormat="1" ht="18" customHeight="1">
      <c r="A18" s="287" t="s">
        <v>213</v>
      </c>
      <c r="B18" s="286">
        <v>176.074</v>
      </c>
      <c r="C18" s="282">
        <v>0.25</v>
      </c>
      <c r="D18" s="282">
        <f t="shared" si="0"/>
        <v>176.324</v>
      </c>
      <c r="E18" s="285">
        <f t="shared" si="1"/>
        <v>0.016203566284334153</v>
      </c>
      <c r="F18" s="283">
        <v>127.20499999999998</v>
      </c>
      <c r="G18" s="282">
        <v>0.058</v>
      </c>
      <c r="H18" s="282">
        <f t="shared" si="2"/>
        <v>127.26299999999999</v>
      </c>
      <c r="I18" s="284">
        <f t="shared" si="3"/>
        <v>0.38550874959729087</v>
      </c>
      <c r="J18" s="283">
        <v>646.7750000000001</v>
      </c>
      <c r="K18" s="282">
        <v>3.2800000000000002</v>
      </c>
      <c r="L18" s="282">
        <f t="shared" si="4"/>
        <v>650.0550000000001</v>
      </c>
      <c r="M18" s="284">
        <f t="shared" si="5"/>
        <v>0.015919495701291683</v>
      </c>
      <c r="N18" s="283">
        <v>507.38499999999993</v>
      </c>
      <c r="O18" s="282">
        <v>5.47</v>
      </c>
      <c r="P18" s="282">
        <f t="shared" si="6"/>
        <v>512.8549999999999</v>
      </c>
      <c r="Q18" s="281">
        <f t="shared" si="7"/>
        <v>0.26752200914488533</v>
      </c>
    </row>
    <row r="19" spans="1:17" s="273" customFormat="1" ht="18" customHeight="1">
      <c r="A19" s="287" t="s">
        <v>212</v>
      </c>
      <c r="B19" s="286">
        <v>155.393</v>
      </c>
      <c r="C19" s="282">
        <v>0.045</v>
      </c>
      <c r="D19" s="282">
        <f t="shared" si="0"/>
        <v>155.438</v>
      </c>
      <c r="E19" s="285">
        <f t="shared" si="1"/>
        <v>0.014284215059233751</v>
      </c>
      <c r="F19" s="283">
        <v>134.323</v>
      </c>
      <c r="G19" s="282">
        <v>0.371</v>
      </c>
      <c r="H19" s="282">
        <f t="shared" si="2"/>
        <v>134.69400000000002</v>
      </c>
      <c r="I19" s="284">
        <f t="shared" si="3"/>
        <v>0.15400834484089843</v>
      </c>
      <c r="J19" s="283">
        <v>472.436</v>
      </c>
      <c r="K19" s="282">
        <v>1.5949999999999998</v>
      </c>
      <c r="L19" s="282">
        <f t="shared" si="4"/>
        <v>474.031</v>
      </c>
      <c r="M19" s="284">
        <f t="shared" si="5"/>
        <v>0.011608763053555465</v>
      </c>
      <c r="N19" s="283">
        <v>497.91600000000005</v>
      </c>
      <c r="O19" s="282">
        <v>1.031</v>
      </c>
      <c r="P19" s="282">
        <f t="shared" si="6"/>
        <v>498.94700000000006</v>
      </c>
      <c r="Q19" s="281">
        <f t="shared" si="7"/>
        <v>-0.049937167675123906</v>
      </c>
    </row>
    <row r="20" spans="1:17" s="273" customFormat="1" ht="18" customHeight="1">
      <c r="A20" s="287" t="s">
        <v>210</v>
      </c>
      <c r="B20" s="286">
        <v>148.17499999999998</v>
      </c>
      <c r="C20" s="282">
        <v>6.191</v>
      </c>
      <c r="D20" s="282">
        <f t="shared" si="0"/>
        <v>154.36599999999999</v>
      </c>
      <c r="E20" s="285">
        <f t="shared" si="1"/>
        <v>0.014185701963700491</v>
      </c>
      <c r="F20" s="283">
        <v>138.622</v>
      </c>
      <c r="G20" s="282">
        <v>2.641</v>
      </c>
      <c r="H20" s="282">
        <f t="shared" si="2"/>
        <v>141.263</v>
      </c>
      <c r="I20" s="284">
        <f t="shared" si="3"/>
        <v>0.0927560649285375</v>
      </c>
      <c r="J20" s="283">
        <v>563.9970000000001</v>
      </c>
      <c r="K20" s="282">
        <v>13.532</v>
      </c>
      <c r="L20" s="282">
        <f t="shared" si="4"/>
        <v>577.5290000000001</v>
      </c>
      <c r="M20" s="284">
        <f t="shared" si="5"/>
        <v>0.01414337314976623</v>
      </c>
      <c r="N20" s="283">
        <v>674.5529999999999</v>
      </c>
      <c r="O20" s="282">
        <v>23.788</v>
      </c>
      <c r="P20" s="282">
        <f t="shared" si="6"/>
        <v>698.3409999999999</v>
      </c>
      <c r="Q20" s="281">
        <f t="shared" si="7"/>
        <v>-0.17299857805857</v>
      </c>
    </row>
    <row r="21" spans="1:17" s="273" customFormat="1" ht="18" customHeight="1">
      <c r="A21" s="287" t="s">
        <v>238</v>
      </c>
      <c r="B21" s="286">
        <v>147.233</v>
      </c>
      <c r="C21" s="282">
        <v>2.914</v>
      </c>
      <c r="D21" s="282">
        <f t="shared" si="0"/>
        <v>150.147</v>
      </c>
      <c r="E21" s="285">
        <f t="shared" si="1"/>
        <v>0.01379799044312697</v>
      </c>
      <c r="F21" s="283">
        <v>86.551</v>
      </c>
      <c r="G21" s="282"/>
      <c r="H21" s="282">
        <f t="shared" si="2"/>
        <v>86.551</v>
      </c>
      <c r="I21" s="284">
        <f t="shared" si="3"/>
        <v>0.7347806495592193</v>
      </c>
      <c r="J21" s="283">
        <v>516.3829999999999</v>
      </c>
      <c r="K21" s="282">
        <v>6.633</v>
      </c>
      <c r="L21" s="282">
        <f t="shared" si="4"/>
        <v>523.016</v>
      </c>
      <c r="M21" s="284">
        <f t="shared" si="5"/>
        <v>0.012808379235152056</v>
      </c>
      <c r="N21" s="283">
        <v>367.0119999999999</v>
      </c>
      <c r="O21" s="282">
        <v>3.165</v>
      </c>
      <c r="P21" s="282">
        <f t="shared" si="6"/>
        <v>370.1769999999999</v>
      </c>
      <c r="Q21" s="281">
        <f t="shared" si="7"/>
        <v>0.4128808650996687</v>
      </c>
    </row>
    <row r="22" spans="1:17" s="273" customFormat="1" ht="18" customHeight="1">
      <c r="A22" s="287" t="s">
        <v>229</v>
      </c>
      <c r="B22" s="286">
        <v>69.586</v>
      </c>
      <c r="C22" s="282">
        <v>31.402</v>
      </c>
      <c r="D22" s="282">
        <f t="shared" si="0"/>
        <v>100.988</v>
      </c>
      <c r="E22" s="285">
        <f t="shared" si="1"/>
        <v>0.009280448219881226</v>
      </c>
      <c r="F22" s="283">
        <v>60.27300000000001</v>
      </c>
      <c r="G22" s="282">
        <v>9.402</v>
      </c>
      <c r="H22" s="282">
        <f t="shared" si="2"/>
        <v>69.67500000000001</v>
      </c>
      <c r="I22" s="284">
        <f t="shared" si="3"/>
        <v>0.44941514172945785</v>
      </c>
      <c r="J22" s="283">
        <v>301.7049999999999</v>
      </c>
      <c r="K22" s="282">
        <v>104.512</v>
      </c>
      <c r="L22" s="282">
        <f t="shared" si="4"/>
        <v>406.2169999999999</v>
      </c>
      <c r="M22" s="284">
        <f t="shared" si="5"/>
        <v>0.009948034835962499</v>
      </c>
      <c r="N22" s="283">
        <v>295.65000000000003</v>
      </c>
      <c r="O22" s="282">
        <v>59.778999999999996</v>
      </c>
      <c r="P22" s="282">
        <f t="shared" si="6"/>
        <v>355.42900000000003</v>
      </c>
      <c r="Q22" s="281">
        <f t="shared" si="7"/>
        <v>0.142892110660638</v>
      </c>
    </row>
    <row r="23" spans="1:17" s="273" customFormat="1" ht="18" customHeight="1">
      <c r="A23" s="287" t="s">
        <v>219</v>
      </c>
      <c r="B23" s="286">
        <v>71.03399999999999</v>
      </c>
      <c r="C23" s="282">
        <v>2.577</v>
      </c>
      <c r="D23" s="282">
        <f t="shared" si="0"/>
        <v>73.61099999999999</v>
      </c>
      <c r="E23" s="285">
        <f t="shared" si="1"/>
        <v>0.0067645965254651726</v>
      </c>
      <c r="F23" s="283">
        <v>73.636</v>
      </c>
      <c r="G23" s="282">
        <v>0.04</v>
      </c>
      <c r="H23" s="282">
        <f t="shared" si="2"/>
        <v>73.676</v>
      </c>
      <c r="I23" s="284">
        <f t="shared" si="3"/>
        <v>-0.0008822411640155847</v>
      </c>
      <c r="J23" s="283">
        <v>261.32300000000004</v>
      </c>
      <c r="K23" s="282">
        <v>5.26</v>
      </c>
      <c r="L23" s="282">
        <f t="shared" si="4"/>
        <v>266.583</v>
      </c>
      <c r="M23" s="284">
        <f t="shared" si="5"/>
        <v>0.006528473625366225</v>
      </c>
      <c r="N23" s="283">
        <v>309.133</v>
      </c>
      <c r="O23" s="282">
        <v>6.861000000000001</v>
      </c>
      <c r="P23" s="282">
        <f t="shared" si="6"/>
        <v>315.99399999999997</v>
      </c>
      <c r="Q23" s="281">
        <f t="shared" si="7"/>
        <v>-0.1563668930422728</v>
      </c>
    </row>
    <row r="24" spans="1:17" s="273" customFormat="1" ht="18" customHeight="1">
      <c r="A24" s="287" t="s">
        <v>231</v>
      </c>
      <c r="B24" s="286">
        <v>72.982</v>
      </c>
      <c r="C24" s="282">
        <v>0.136</v>
      </c>
      <c r="D24" s="282">
        <f t="shared" si="0"/>
        <v>73.118</v>
      </c>
      <c r="E24" s="285">
        <f t="shared" si="1"/>
        <v>0.006719291529105195</v>
      </c>
      <c r="F24" s="283">
        <v>51.294</v>
      </c>
      <c r="G24" s="282">
        <v>66.871</v>
      </c>
      <c r="H24" s="282">
        <f t="shared" si="2"/>
        <v>118.16499999999999</v>
      </c>
      <c r="I24" s="284">
        <f t="shared" si="3"/>
        <v>-0.38122117378242293</v>
      </c>
      <c r="J24" s="283">
        <v>338.4150000000001</v>
      </c>
      <c r="K24" s="282">
        <v>0.136</v>
      </c>
      <c r="L24" s="282">
        <f t="shared" si="4"/>
        <v>338.5510000000001</v>
      </c>
      <c r="M24" s="284">
        <f t="shared" si="5"/>
        <v>0.008290931058399677</v>
      </c>
      <c r="N24" s="283">
        <v>172.181</v>
      </c>
      <c r="O24" s="282">
        <v>325.791</v>
      </c>
      <c r="P24" s="282">
        <f t="shared" si="6"/>
        <v>497.972</v>
      </c>
      <c r="Q24" s="281">
        <f t="shared" si="7"/>
        <v>-0.32014048982673704</v>
      </c>
    </row>
    <row r="25" spans="1:17" s="273" customFormat="1" ht="18" customHeight="1">
      <c r="A25" s="287" t="s">
        <v>226</v>
      </c>
      <c r="B25" s="286">
        <v>40.701</v>
      </c>
      <c r="C25" s="282">
        <v>21.656</v>
      </c>
      <c r="D25" s="282">
        <f t="shared" si="0"/>
        <v>62.357</v>
      </c>
      <c r="E25" s="285">
        <f t="shared" si="1"/>
        <v>0.005730392815454645</v>
      </c>
      <c r="F25" s="283">
        <v>49.712999999999994</v>
      </c>
      <c r="G25" s="282">
        <v>28.632</v>
      </c>
      <c r="H25" s="282">
        <f t="shared" si="2"/>
        <v>78.345</v>
      </c>
      <c r="I25" s="284">
        <f t="shared" si="3"/>
        <v>-0.20407173399706424</v>
      </c>
      <c r="J25" s="283">
        <v>158.46400000000003</v>
      </c>
      <c r="K25" s="282">
        <v>55.314</v>
      </c>
      <c r="L25" s="282">
        <f t="shared" si="4"/>
        <v>213.77800000000002</v>
      </c>
      <c r="M25" s="284">
        <f t="shared" si="5"/>
        <v>0.005235307707856618</v>
      </c>
      <c r="N25" s="283">
        <v>224.71200000000002</v>
      </c>
      <c r="O25" s="282">
        <v>122.716</v>
      </c>
      <c r="P25" s="282">
        <f t="shared" si="6"/>
        <v>347.428</v>
      </c>
      <c r="Q25" s="281">
        <f t="shared" si="7"/>
        <v>-0.38468402086187636</v>
      </c>
    </row>
    <row r="26" spans="1:17" s="273" customFormat="1" ht="18" customHeight="1">
      <c r="A26" s="287" t="s">
        <v>216</v>
      </c>
      <c r="B26" s="286">
        <v>59.492000000000004</v>
      </c>
      <c r="C26" s="282">
        <v>1.329</v>
      </c>
      <c r="D26" s="282">
        <f t="shared" si="0"/>
        <v>60.821000000000005</v>
      </c>
      <c r="E26" s="285">
        <f t="shared" si="1"/>
        <v>0.00558923972334729</v>
      </c>
      <c r="F26" s="283">
        <v>44.101</v>
      </c>
      <c r="G26" s="282">
        <v>2.972</v>
      </c>
      <c r="H26" s="282">
        <f t="shared" si="2"/>
        <v>47.073</v>
      </c>
      <c r="I26" s="284">
        <f t="shared" si="3"/>
        <v>0.2920570178233808</v>
      </c>
      <c r="J26" s="283">
        <v>196.389</v>
      </c>
      <c r="K26" s="282">
        <v>1.924</v>
      </c>
      <c r="L26" s="282">
        <f t="shared" si="4"/>
        <v>198.31300000000002</v>
      </c>
      <c r="M26" s="284">
        <f t="shared" si="5"/>
        <v>0.00485657821416689</v>
      </c>
      <c r="N26" s="283">
        <v>163.52500000000003</v>
      </c>
      <c r="O26" s="282">
        <v>8.142</v>
      </c>
      <c r="P26" s="282">
        <f t="shared" si="6"/>
        <v>171.66700000000003</v>
      </c>
      <c r="Q26" s="281">
        <f t="shared" si="7"/>
        <v>0.1552191160793861</v>
      </c>
    </row>
    <row r="27" spans="1:17" s="273" customFormat="1" ht="18" customHeight="1">
      <c r="A27" s="287" t="s">
        <v>222</v>
      </c>
      <c r="B27" s="286">
        <v>39.028</v>
      </c>
      <c r="C27" s="282">
        <v>12.843</v>
      </c>
      <c r="D27" s="282">
        <f t="shared" si="0"/>
        <v>51.870999999999995</v>
      </c>
      <c r="E27" s="285">
        <f t="shared" si="1"/>
        <v>0.004766765651497792</v>
      </c>
      <c r="F27" s="283">
        <v>19.583</v>
      </c>
      <c r="G27" s="282">
        <v>4.979</v>
      </c>
      <c r="H27" s="282">
        <f t="shared" si="2"/>
        <v>24.561999999999998</v>
      </c>
      <c r="I27" s="284">
        <f t="shared" si="3"/>
        <v>1.1118394267567786</v>
      </c>
      <c r="J27" s="283">
        <v>185.407</v>
      </c>
      <c r="K27" s="282">
        <v>46.727000000000004</v>
      </c>
      <c r="L27" s="282">
        <f t="shared" si="4"/>
        <v>232.13400000000001</v>
      </c>
      <c r="M27" s="284">
        <f t="shared" si="5"/>
        <v>0.005684836229432346</v>
      </c>
      <c r="N27" s="283">
        <v>111.38000000000001</v>
      </c>
      <c r="O27" s="282">
        <v>13.373000000000001</v>
      </c>
      <c r="P27" s="282">
        <f t="shared" si="6"/>
        <v>124.75300000000001</v>
      </c>
      <c r="Q27" s="281">
        <f t="shared" si="7"/>
        <v>0.8607488397072613</v>
      </c>
    </row>
    <row r="28" spans="1:17" s="273" customFormat="1" ht="18" customHeight="1">
      <c r="A28" s="287" t="s">
        <v>225</v>
      </c>
      <c r="B28" s="286">
        <v>46.94</v>
      </c>
      <c r="C28" s="282">
        <v>1.5250000000000001</v>
      </c>
      <c r="D28" s="282">
        <f t="shared" si="0"/>
        <v>48.464999999999996</v>
      </c>
      <c r="E28" s="285">
        <f t="shared" si="1"/>
        <v>0.00445376602147328</v>
      </c>
      <c r="F28" s="283">
        <v>44.338</v>
      </c>
      <c r="G28" s="282">
        <v>0.256</v>
      </c>
      <c r="H28" s="282">
        <f t="shared" si="2"/>
        <v>44.594</v>
      </c>
      <c r="I28" s="284">
        <f t="shared" si="3"/>
        <v>0.08680539982957347</v>
      </c>
      <c r="J28" s="283">
        <v>190.564</v>
      </c>
      <c r="K28" s="282">
        <v>1.618</v>
      </c>
      <c r="L28" s="282">
        <f t="shared" si="4"/>
        <v>192.182</v>
      </c>
      <c r="M28" s="284">
        <f t="shared" si="5"/>
        <v>0.0047064333369724685</v>
      </c>
      <c r="N28" s="283">
        <v>222.666</v>
      </c>
      <c r="O28" s="282">
        <v>0.9329999999999999</v>
      </c>
      <c r="P28" s="282">
        <f t="shared" si="6"/>
        <v>223.599</v>
      </c>
      <c r="Q28" s="281">
        <f t="shared" si="7"/>
        <v>-0.14050599510731265</v>
      </c>
    </row>
    <row r="29" spans="1:17" s="273" customFormat="1" ht="18" customHeight="1">
      <c r="A29" s="287" t="s">
        <v>242</v>
      </c>
      <c r="B29" s="286">
        <v>47.433</v>
      </c>
      <c r="C29" s="282">
        <v>0.09</v>
      </c>
      <c r="D29" s="282">
        <f t="shared" si="0"/>
        <v>47.523</v>
      </c>
      <c r="E29" s="285">
        <f t="shared" si="1"/>
        <v>0.004367199476704317</v>
      </c>
      <c r="F29" s="283">
        <v>44.903</v>
      </c>
      <c r="G29" s="282"/>
      <c r="H29" s="282">
        <f t="shared" si="2"/>
        <v>44.903</v>
      </c>
      <c r="I29" s="284">
        <f t="shared" si="3"/>
        <v>0.058347994566064765</v>
      </c>
      <c r="J29" s="283">
        <v>168.344</v>
      </c>
      <c r="K29" s="282">
        <v>0.09</v>
      </c>
      <c r="L29" s="282">
        <f t="shared" si="4"/>
        <v>168.434</v>
      </c>
      <c r="M29" s="284">
        <f t="shared" si="5"/>
        <v>0.0041248576488933444</v>
      </c>
      <c r="N29" s="283">
        <v>187.309</v>
      </c>
      <c r="O29" s="282"/>
      <c r="P29" s="282">
        <f t="shared" si="6"/>
        <v>187.309</v>
      </c>
      <c r="Q29" s="281">
        <f t="shared" si="7"/>
        <v>-0.1007693170109285</v>
      </c>
    </row>
    <row r="30" spans="1:17" s="273" customFormat="1" ht="18" customHeight="1">
      <c r="A30" s="287" t="s">
        <v>221</v>
      </c>
      <c r="B30" s="286">
        <v>43.841</v>
      </c>
      <c r="C30" s="282">
        <v>2.5949999999999998</v>
      </c>
      <c r="D30" s="282">
        <f t="shared" si="0"/>
        <v>46.436</v>
      </c>
      <c r="E30" s="285">
        <f t="shared" si="1"/>
        <v>0.004267307933005947</v>
      </c>
      <c r="F30" s="283">
        <v>31.479999999999997</v>
      </c>
      <c r="G30" s="282">
        <v>10.489</v>
      </c>
      <c r="H30" s="282">
        <f t="shared" si="2"/>
        <v>41.968999999999994</v>
      </c>
      <c r="I30" s="284">
        <f t="shared" si="3"/>
        <v>0.1064357025423528</v>
      </c>
      <c r="J30" s="283">
        <v>162.175</v>
      </c>
      <c r="K30" s="282">
        <v>15.38</v>
      </c>
      <c r="L30" s="282">
        <f t="shared" si="4"/>
        <v>177.555</v>
      </c>
      <c r="M30" s="284">
        <f t="shared" si="5"/>
        <v>0.004348226010480413</v>
      </c>
      <c r="N30" s="283">
        <v>150</v>
      </c>
      <c r="O30" s="282">
        <v>26.990000000000002</v>
      </c>
      <c r="P30" s="282">
        <f t="shared" si="6"/>
        <v>176.99</v>
      </c>
      <c r="Q30" s="281">
        <f t="shared" si="7"/>
        <v>0.003192270749759807</v>
      </c>
    </row>
    <row r="31" spans="1:17" s="273" customFormat="1" ht="18" customHeight="1">
      <c r="A31" s="287" t="s">
        <v>217</v>
      </c>
      <c r="B31" s="286">
        <v>31.969000000000005</v>
      </c>
      <c r="C31" s="282">
        <v>9.409</v>
      </c>
      <c r="D31" s="282">
        <f t="shared" si="0"/>
        <v>41.37800000000001</v>
      </c>
      <c r="E31" s="285">
        <f t="shared" si="1"/>
        <v>0.0038024952117305566</v>
      </c>
      <c r="F31" s="283">
        <v>38.327999999999996</v>
      </c>
      <c r="G31" s="282">
        <v>5.362</v>
      </c>
      <c r="H31" s="282">
        <f t="shared" si="2"/>
        <v>43.69</v>
      </c>
      <c r="I31" s="284">
        <f t="shared" si="3"/>
        <v>-0.052918287937743</v>
      </c>
      <c r="J31" s="283">
        <v>137.58100000000002</v>
      </c>
      <c r="K31" s="282">
        <v>39.591</v>
      </c>
      <c r="L31" s="282">
        <f t="shared" si="4"/>
        <v>177.17200000000003</v>
      </c>
      <c r="M31" s="284">
        <f t="shared" si="5"/>
        <v>0.0043388465474294485</v>
      </c>
      <c r="N31" s="283">
        <v>147.02399999999997</v>
      </c>
      <c r="O31" s="282">
        <v>22.890000000000004</v>
      </c>
      <c r="P31" s="282">
        <f t="shared" si="6"/>
        <v>169.914</v>
      </c>
      <c r="Q31" s="281">
        <f t="shared" si="7"/>
        <v>0.04271572677942981</v>
      </c>
    </row>
    <row r="32" spans="1:17" s="273" customFormat="1" ht="18" customHeight="1">
      <c r="A32" s="287" t="s">
        <v>239</v>
      </c>
      <c r="B32" s="286">
        <v>0</v>
      </c>
      <c r="C32" s="282">
        <v>37.713</v>
      </c>
      <c r="D32" s="282">
        <f t="shared" si="0"/>
        <v>37.713</v>
      </c>
      <c r="E32" s="285">
        <f t="shared" si="1"/>
        <v>0.0034656943767217958</v>
      </c>
      <c r="F32" s="283">
        <v>17.123</v>
      </c>
      <c r="G32" s="282">
        <v>35.146</v>
      </c>
      <c r="H32" s="282">
        <f t="shared" si="2"/>
        <v>52.269000000000005</v>
      </c>
      <c r="I32" s="284">
        <f t="shared" si="3"/>
        <v>-0.27848246570625046</v>
      </c>
      <c r="J32" s="283"/>
      <c r="K32" s="282">
        <v>143.74099999999999</v>
      </c>
      <c r="L32" s="282">
        <f t="shared" si="4"/>
        <v>143.74099999999999</v>
      </c>
      <c r="M32" s="284">
        <f t="shared" si="5"/>
        <v>0.003520139421432598</v>
      </c>
      <c r="N32" s="283">
        <v>76.835</v>
      </c>
      <c r="O32" s="282">
        <v>121.43500000000002</v>
      </c>
      <c r="P32" s="282">
        <f t="shared" si="6"/>
        <v>198.27</v>
      </c>
      <c r="Q32" s="281">
        <f t="shared" si="7"/>
        <v>-0.2750239572300399</v>
      </c>
    </row>
    <row r="33" spans="1:17" s="273" customFormat="1" ht="18" customHeight="1">
      <c r="A33" s="287" t="s">
        <v>220</v>
      </c>
      <c r="B33" s="286">
        <v>31.81</v>
      </c>
      <c r="C33" s="282">
        <v>0.4</v>
      </c>
      <c r="D33" s="282">
        <f t="shared" si="0"/>
        <v>32.21</v>
      </c>
      <c r="E33" s="285">
        <f t="shared" si="1"/>
        <v>0.002959987693214781</v>
      </c>
      <c r="F33" s="283">
        <v>26.166999999999998</v>
      </c>
      <c r="G33" s="282">
        <v>1.4200000000000002</v>
      </c>
      <c r="H33" s="282">
        <f t="shared" si="2"/>
        <v>27.587</v>
      </c>
      <c r="I33" s="284">
        <f t="shared" si="3"/>
        <v>0.16757893210570196</v>
      </c>
      <c r="J33" s="283">
        <v>119.27099999999999</v>
      </c>
      <c r="K33" s="282">
        <v>1.3810000000000002</v>
      </c>
      <c r="L33" s="282">
        <f t="shared" si="4"/>
        <v>120.65199999999999</v>
      </c>
      <c r="M33" s="284">
        <f t="shared" si="5"/>
        <v>0.0029547022872714523</v>
      </c>
      <c r="N33" s="283">
        <v>122.858</v>
      </c>
      <c r="O33" s="282">
        <v>5.539999999999999</v>
      </c>
      <c r="P33" s="282">
        <f t="shared" si="6"/>
        <v>128.398</v>
      </c>
      <c r="Q33" s="281">
        <f t="shared" si="7"/>
        <v>-0.060328042492873823</v>
      </c>
    </row>
    <row r="34" spans="1:17" s="273" customFormat="1" ht="18" customHeight="1">
      <c r="A34" s="287" t="s">
        <v>228</v>
      </c>
      <c r="B34" s="286">
        <v>29.259999999999998</v>
      </c>
      <c r="C34" s="282">
        <v>2.636</v>
      </c>
      <c r="D34" s="282">
        <f t="shared" si="0"/>
        <v>31.895999999999997</v>
      </c>
      <c r="E34" s="285">
        <f t="shared" si="1"/>
        <v>0.0029311321782917927</v>
      </c>
      <c r="F34" s="283">
        <v>21.656</v>
      </c>
      <c r="G34" s="282">
        <v>10.764999999999999</v>
      </c>
      <c r="H34" s="282">
        <f t="shared" si="2"/>
        <v>32.421</v>
      </c>
      <c r="I34" s="284">
        <f t="shared" si="3"/>
        <v>-0.016193208105857337</v>
      </c>
      <c r="J34" s="283">
        <v>101.632</v>
      </c>
      <c r="K34" s="282">
        <v>77.16700000000002</v>
      </c>
      <c r="L34" s="282">
        <f t="shared" si="4"/>
        <v>178.79900000000004</v>
      </c>
      <c r="M34" s="284">
        <f t="shared" si="5"/>
        <v>0.004378690898301301</v>
      </c>
      <c r="N34" s="283">
        <v>120.26700000000001</v>
      </c>
      <c r="O34" s="282">
        <v>46.538</v>
      </c>
      <c r="P34" s="282">
        <f t="shared" si="6"/>
        <v>166.805</v>
      </c>
      <c r="Q34" s="281">
        <f t="shared" si="7"/>
        <v>0.07190431941488584</v>
      </c>
    </row>
    <row r="35" spans="1:17" s="273" customFormat="1" ht="18" customHeight="1">
      <c r="A35" s="287" t="s">
        <v>248</v>
      </c>
      <c r="B35" s="286">
        <v>28.816000000000003</v>
      </c>
      <c r="C35" s="282">
        <v>0.7</v>
      </c>
      <c r="D35" s="282">
        <f t="shared" si="0"/>
        <v>29.516000000000002</v>
      </c>
      <c r="E35" s="285">
        <f t="shared" si="1"/>
        <v>0.0027124184027608658</v>
      </c>
      <c r="F35" s="283">
        <v>34.909</v>
      </c>
      <c r="G35" s="282">
        <v>0.775</v>
      </c>
      <c r="H35" s="282">
        <f t="shared" si="2"/>
        <v>35.684</v>
      </c>
      <c r="I35" s="284">
        <f t="shared" si="3"/>
        <v>-0.17285057728954145</v>
      </c>
      <c r="J35" s="283">
        <v>112.926</v>
      </c>
      <c r="K35" s="282">
        <v>4.23</v>
      </c>
      <c r="L35" s="282">
        <f t="shared" si="4"/>
        <v>117.156</v>
      </c>
      <c r="M35" s="284">
        <f t="shared" si="5"/>
        <v>0.002869087136289281</v>
      </c>
      <c r="N35" s="283">
        <v>135.04600000000002</v>
      </c>
      <c r="O35" s="282">
        <v>1.5710000000000002</v>
      </c>
      <c r="P35" s="282">
        <f t="shared" si="6"/>
        <v>136.61700000000002</v>
      </c>
      <c r="Q35" s="281">
        <f t="shared" si="7"/>
        <v>-0.14244932914644592</v>
      </c>
    </row>
    <row r="36" spans="1:17" s="273" customFormat="1" ht="18" customHeight="1">
      <c r="A36" s="287" t="s">
        <v>250</v>
      </c>
      <c r="B36" s="286">
        <v>13.995000000000001</v>
      </c>
      <c r="C36" s="282">
        <v>5.353</v>
      </c>
      <c r="D36" s="282">
        <f t="shared" si="0"/>
        <v>19.348</v>
      </c>
      <c r="E36" s="285">
        <f t="shared" si="1"/>
        <v>0.0017780143399043645</v>
      </c>
      <c r="F36" s="283">
        <v>29.903</v>
      </c>
      <c r="G36" s="282">
        <v>8.635</v>
      </c>
      <c r="H36" s="282">
        <f t="shared" si="2"/>
        <v>38.538</v>
      </c>
      <c r="I36" s="284">
        <f t="shared" si="3"/>
        <v>-0.49795007525040214</v>
      </c>
      <c r="J36" s="283">
        <v>31.295</v>
      </c>
      <c r="K36" s="282">
        <v>21.193</v>
      </c>
      <c r="L36" s="282">
        <f t="shared" si="4"/>
        <v>52.488</v>
      </c>
      <c r="M36" s="284">
        <f t="shared" si="5"/>
        <v>0.0012854027587964063</v>
      </c>
      <c r="N36" s="283">
        <v>71.925</v>
      </c>
      <c r="O36" s="282">
        <v>17.272999999999996</v>
      </c>
      <c r="P36" s="282">
        <f t="shared" si="6"/>
        <v>89.198</v>
      </c>
      <c r="Q36" s="281">
        <f t="shared" si="7"/>
        <v>-0.4115563129218144</v>
      </c>
    </row>
    <row r="37" spans="1:17" s="273" customFormat="1" ht="18" customHeight="1">
      <c r="A37" s="287" t="s">
        <v>223</v>
      </c>
      <c r="B37" s="286">
        <v>14.888</v>
      </c>
      <c r="C37" s="282">
        <v>1.7950000000000002</v>
      </c>
      <c r="D37" s="282">
        <f t="shared" si="0"/>
        <v>16.683</v>
      </c>
      <c r="E37" s="285">
        <f t="shared" si="1"/>
        <v>0.0015331100492363301</v>
      </c>
      <c r="F37" s="283">
        <v>22.337000000000003</v>
      </c>
      <c r="G37" s="282">
        <v>0.1</v>
      </c>
      <c r="H37" s="282">
        <f t="shared" si="2"/>
        <v>22.437000000000005</v>
      </c>
      <c r="I37" s="284">
        <f t="shared" si="3"/>
        <v>-0.25645139724562127</v>
      </c>
      <c r="J37" s="283">
        <v>58.478</v>
      </c>
      <c r="K37" s="282">
        <v>3.035</v>
      </c>
      <c r="L37" s="282">
        <f t="shared" si="4"/>
        <v>61.513000000000005</v>
      </c>
      <c r="M37" s="284">
        <f t="shared" si="5"/>
        <v>0.0015064201322558173</v>
      </c>
      <c r="N37" s="283">
        <v>69.576</v>
      </c>
      <c r="O37" s="282">
        <v>0.127</v>
      </c>
      <c r="P37" s="282">
        <f t="shared" si="6"/>
        <v>69.70299999999999</v>
      </c>
      <c r="Q37" s="281">
        <f t="shared" si="7"/>
        <v>-0.11749852947505823</v>
      </c>
    </row>
    <row r="38" spans="1:17" s="273" customFormat="1" ht="18" customHeight="1">
      <c r="A38" s="287" t="s">
        <v>249</v>
      </c>
      <c r="B38" s="286">
        <v>0.101</v>
      </c>
      <c r="C38" s="282">
        <v>16.44</v>
      </c>
      <c r="D38" s="282">
        <f t="shared" si="0"/>
        <v>16.541</v>
      </c>
      <c r="E38" s="285">
        <f t="shared" si="1"/>
        <v>0.001520060739939947</v>
      </c>
      <c r="F38" s="283">
        <v>0.29700000000000004</v>
      </c>
      <c r="G38" s="282">
        <v>14.873999999999999</v>
      </c>
      <c r="H38" s="282">
        <f t="shared" si="2"/>
        <v>15.171</v>
      </c>
      <c r="I38" s="284">
        <f t="shared" si="3"/>
        <v>0.09030386922417777</v>
      </c>
      <c r="J38" s="283">
        <v>2.865</v>
      </c>
      <c r="K38" s="282">
        <v>51.091</v>
      </c>
      <c r="L38" s="282">
        <f t="shared" si="4"/>
        <v>53.956</v>
      </c>
      <c r="M38" s="284">
        <f t="shared" si="5"/>
        <v>0.0013213532855818264</v>
      </c>
      <c r="N38" s="283">
        <v>19.762000000000004</v>
      </c>
      <c r="O38" s="282">
        <v>15.462</v>
      </c>
      <c r="P38" s="282">
        <f t="shared" si="6"/>
        <v>35.224000000000004</v>
      </c>
      <c r="Q38" s="281">
        <f t="shared" si="7"/>
        <v>0.5317965023847375</v>
      </c>
    </row>
    <row r="39" spans="1:17" s="273" customFormat="1" ht="18" customHeight="1">
      <c r="A39" s="287" t="s">
        <v>243</v>
      </c>
      <c r="B39" s="286">
        <v>16.467</v>
      </c>
      <c r="C39" s="282">
        <v>0</v>
      </c>
      <c r="D39" s="282">
        <f t="shared" si="0"/>
        <v>16.467</v>
      </c>
      <c r="E39" s="285">
        <f t="shared" si="1"/>
        <v>0.0015132603956587332</v>
      </c>
      <c r="F39" s="283">
        <v>16.334</v>
      </c>
      <c r="G39" s="282">
        <v>0.03</v>
      </c>
      <c r="H39" s="282">
        <f t="shared" si="2"/>
        <v>16.364</v>
      </c>
      <c r="I39" s="284">
        <f t="shared" si="3"/>
        <v>0.006294304571009324</v>
      </c>
      <c r="J39" s="283">
        <v>50.649</v>
      </c>
      <c r="K39" s="282">
        <v>3.0210000000000004</v>
      </c>
      <c r="L39" s="282">
        <f t="shared" si="4"/>
        <v>53.67</v>
      </c>
      <c r="M39" s="284">
        <f t="shared" si="5"/>
        <v>0.0013143493001181816</v>
      </c>
      <c r="N39" s="283">
        <v>65.12599999999999</v>
      </c>
      <c r="O39" s="282">
        <v>0.652</v>
      </c>
      <c r="P39" s="282">
        <f t="shared" si="6"/>
        <v>65.77799999999999</v>
      </c>
      <c r="Q39" s="281">
        <f t="shared" si="7"/>
        <v>-0.1840737024537078</v>
      </c>
    </row>
    <row r="40" spans="1:17" s="273" customFormat="1" ht="18" customHeight="1">
      <c r="A40" s="287" t="s">
        <v>232</v>
      </c>
      <c r="B40" s="286">
        <v>15.786000000000001</v>
      </c>
      <c r="C40" s="282">
        <v>0.3</v>
      </c>
      <c r="D40" s="282">
        <f t="shared" si="0"/>
        <v>16.086000000000002</v>
      </c>
      <c r="E40" s="285">
        <f t="shared" si="1"/>
        <v>0.0014782478122649168</v>
      </c>
      <c r="F40" s="283">
        <v>19.646</v>
      </c>
      <c r="G40" s="282">
        <v>0.72</v>
      </c>
      <c r="H40" s="282">
        <f t="shared" si="2"/>
        <v>20.366</v>
      </c>
      <c r="I40" s="284">
        <f t="shared" si="3"/>
        <v>-0.2101541785328488</v>
      </c>
      <c r="J40" s="283">
        <v>55.495</v>
      </c>
      <c r="K40" s="282">
        <v>0.9929999999999999</v>
      </c>
      <c r="L40" s="282">
        <f t="shared" si="4"/>
        <v>56.488</v>
      </c>
      <c r="M40" s="284">
        <f t="shared" si="5"/>
        <v>0.0013833605974487768</v>
      </c>
      <c r="N40" s="283">
        <v>106.53000000000002</v>
      </c>
      <c r="O40" s="282">
        <v>0.99</v>
      </c>
      <c r="P40" s="282">
        <f t="shared" si="6"/>
        <v>107.52000000000001</v>
      </c>
      <c r="Q40" s="281">
        <f t="shared" si="7"/>
        <v>-0.47462797619047625</v>
      </c>
    </row>
    <row r="41" spans="1:17" s="273" customFormat="1" ht="18" customHeight="1">
      <c r="A41" s="287" t="s">
        <v>224</v>
      </c>
      <c r="B41" s="286">
        <v>16.048000000000002</v>
      </c>
      <c r="C41" s="282">
        <v>0</v>
      </c>
      <c r="D41" s="282">
        <f t="shared" si="0"/>
        <v>16.048000000000002</v>
      </c>
      <c r="E41" s="285">
        <f t="shared" si="1"/>
        <v>0.0014747557435799692</v>
      </c>
      <c r="F41" s="283">
        <v>28.991</v>
      </c>
      <c r="G41" s="282">
        <v>0.2</v>
      </c>
      <c r="H41" s="282">
        <f t="shared" si="2"/>
        <v>29.191</v>
      </c>
      <c r="I41" s="284">
        <f t="shared" si="3"/>
        <v>-0.45024151279503943</v>
      </c>
      <c r="J41" s="283">
        <v>69.16399999999999</v>
      </c>
      <c r="K41" s="282">
        <v>6.785</v>
      </c>
      <c r="L41" s="282">
        <f t="shared" si="4"/>
        <v>75.94899999999998</v>
      </c>
      <c r="M41" s="284">
        <f t="shared" si="5"/>
        <v>0.0018599499719522221</v>
      </c>
      <c r="N41" s="283">
        <v>105.33999999999999</v>
      </c>
      <c r="O41" s="282">
        <v>0.30100000000000005</v>
      </c>
      <c r="P41" s="282">
        <f t="shared" si="6"/>
        <v>105.64099999999999</v>
      </c>
      <c r="Q41" s="281">
        <f t="shared" si="7"/>
        <v>-0.281065116763378</v>
      </c>
    </row>
    <row r="42" spans="1:17" s="273" customFormat="1" ht="18" customHeight="1" thickBot="1">
      <c r="A42" s="280" t="s">
        <v>256</v>
      </c>
      <c r="B42" s="279">
        <v>1256.083</v>
      </c>
      <c r="C42" s="275">
        <v>592.5250000000001</v>
      </c>
      <c r="D42" s="275">
        <f t="shared" si="0"/>
        <v>1848.6080000000002</v>
      </c>
      <c r="E42" s="278">
        <f t="shared" si="1"/>
        <v>0.16988068704062062</v>
      </c>
      <c r="F42" s="276">
        <v>1557.212999999998</v>
      </c>
      <c r="G42" s="275">
        <v>898.5519999999988</v>
      </c>
      <c r="H42" s="275">
        <f t="shared" si="2"/>
        <v>2455.7649999999967</v>
      </c>
      <c r="I42" s="277">
        <f t="shared" si="3"/>
        <v>-0.24723741888983564</v>
      </c>
      <c r="J42" s="276">
        <v>5273.514000000009</v>
      </c>
      <c r="K42" s="275">
        <v>2270.6409999999796</v>
      </c>
      <c r="L42" s="275">
        <f t="shared" si="4"/>
        <v>7544.154999999989</v>
      </c>
      <c r="M42" s="277">
        <f t="shared" si="5"/>
        <v>0.18475227956461834</v>
      </c>
      <c r="N42" s="276">
        <v>7153.20300000003</v>
      </c>
      <c r="O42" s="275">
        <v>2950.0119999999965</v>
      </c>
      <c r="P42" s="275">
        <f t="shared" si="6"/>
        <v>10103.215000000027</v>
      </c>
      <c r="Q42" s="274">
        <f t="shared" si="7"/>
        <v>-0.2532916502321322</v>
      </c>
    </row>
    <row r="43" ht="15" thickTop="1">
      <c r="A43" s="207" t="s">
        <v>56</v>
      </c>
    </row>
    <row r="44" ht="13.5" customHeight="1">
      <c r="A44" s="207" t="s">
        <v>55</v>
      </c>
    </row>
  </sheetData>
  <sheetProtection/>
  <mergeCells count="10">
    <mergeCell ref="A5:A7"/>
    <mergeCell ref="A4:Q4"/>
    <mergeCell ref="N1:Q1"/>
    <mergeCell ref="B5:I5"/>
    <mergeCell ref="J5:Q5"/>
    <mergeCell ref="A3:Q3"/>
    <mergeCell ref="B6:E6"/>
    <mergeCell ref="F6:I6"/>
    <mergeCell ref="J6:M6"/>
    <mergeCell ref="N6:Q6"/>
  </mergeCells>
  <conditionalFormatting sqref="Q43:Q65536 I43:I65536 I3 I7 Q3 Q7 Q5 I5">
    <cfRule type="cellIs" priority="1" dxfId="68" operator="lessThan" stopIfTrue="1">
      <formula>0</formula>
    </cfRule>
  </conditionalFormatting>
  <conditionalFormatting sqref="I8:I42 Q8:Q42">
    <cfRule type="cellIs" priority="2" dxfId="68" operator="lessThan">
      <formula>0</formula>
    </cfRule>
    <cfRule type="cellIs" priority="3" dxfId="70" operator="greaterThanOrEqual">
      <formula>0</formula>
    </cfRule>
  </conditionalFormatting>
  <hyperlinks>
    <hyperlink ref="N1:Q1" location="INDICE!A1" display="Volver al Indice"/>
  </hyperlinks>
  <printOptions/>
  <pageMargins left="0.47" right="0.24" top="0.36" bottom="0.18" header="0.25" footer="0.18"/>
  <pageSetup horizontalDpi="600" verticalDpi="600" orientation="portrait" scale="90" r:id="rId1"/>
</worksheet>
</file>

<file path=xl/worksheets/sheet11.xml><?xml version="1.0" encoding="utf-8"?>
<worksheet xmlns="http://schemas.openxmlformats.org/spreadsheetml/2006/main" xmlns:r="http://schemas.openxmlformats.org/officeDocument/2006/relationships">
  <sheetPr>
    <tabColor indexed="30"/>
  </sheetPr>
  <dimension ref="A1:Y79"/>
  <sheetViews>
    <sheetView showGridLines="0" zoomScale="80" zoomScaleNormal="80" zoomScalePageLayoutView="0" workbookViewId="0" topLeftCell="A1">
      <selection activeCell="T77" sqref="T77:W77"/>
    </sheetView>
  </sheetViews>
  <sheetFormatPr defaultColWidth="8.00390625" defaultRowHeight="15"/>
  <cols>
    <col min="1" max="1" width="20.28125" style="214" customWidth="1"/>
    <col min="2" max="2" width="9.00390625" style="214" customWidth="1"/>
    <col min="3" max="3" width="9.7109375" style="214" bestFit="1" customWidth="1"/>
    <col min="4" max="4" width="8.00390625" style="214" bestFit="1" customWidth="1"/>
    <col min="5" max="5" width="9.7109375" style="214" bestFit="1" customWidth="1"/>
    <col min="6" max="6" width="9.421875" style="214" customWidth="1"/>
    <col min="7" max="7" width="9.421875" style="214" bestFit="1" customWidth="1"/>
    <col min="8" max="8" width="9.28125" style="214" bestFit="1" customWidth="1"/>
    <col min="9" max="9" width="9.7109375" style="214" bestFit="1" customWidth="1"/>
    <col min="10" max="10" width="8.57421875" style="214" customWidth="1"/>
    <col min="11" max="11" width="9.7109375" style="214" bestFit="1" customWidth="1"/>
    <col min="12" max="13" width="9.28125" style="214" bestFit="1" customWidth="1"/>
    <col min="14" max="15" width="11.140625" style="214" bestFit="1" customWidth="1"/>
    <col min="16" max="16" width="8.57421875" style="214" customWidth="1"/>
    <col min="17" max="17" width="10.28125" style="214" customWidth="1"/>
    <col min="18" max="18" width="11.140625" style="214" bestFit="1" customWidth="1"/>
    <col min="19" max="19" width="9.421875" style="214" bestFit="1" customWidth="1"/>
    <col min="20" max="20" width="9.28125" style="214" bestFit="1" customWidth="1"/>
    <col min="21" max="21" width="10.28125" style="214" customWidth="1"/>
    <col min="22" max="22" width="8.28125" style="214" customWidth="1"/>
    <col min="23" max="23" width="10.28125" style="214" customWidth="1"/>
    <col min="24" max="24" width="11.140625" style="214" bestFit="1" customWidth="1"/>
    <col min="25" max="25" width="9.28125" style="214" bestFit="1" customWidth="1"/>
    <col min="26" max="16384" width="8.00390625" style="214" customWidth="1"/>
  </cols>
  <sheetData>
    <row r="1" spans="24:25" ht="18.75" thickBot="1">
      <c r="X1" s="600" t="s">
        <v>28</v>
      </c>
      <c r="Y1" s="601"/>
    </row>
    <row r="2" ht="5.25" customHeight="1" thickBot="1"/>
    <row r="3" spans="1:25" ht="24.75" customHeight="1" thickTop="1">
      <c r="A3" s="662" t="s">
        <v>66</v>
      </c>
      <c r="B3" s="663"/>
      <c r="C3" s="663"/>
      <c r="D3" s="663"/>
      <c r="E3" s="663"/>
      <c r="F3" s="663"/>
      <c r="G3" s="663"/>
      <c r="H3" s="663"/>
      <c r="I3" s="663"/>
      <c r="J3" s="663"/>
      <c r="K3" s="663"/>
      <c r="L3" s="663"/>
      <c r="M3" s="663"/>
      <c r="N3" s="663"/>
      <c r="O3" s="663"/>
      <c r="P3" s="663"/>
      <c r="Q3" s="663"/>
      <c r="R3" s="663"/>
      <c r="S3" s="663"/>
      <c r="T3" s="663"/>
      <c r="U3" s="663"/>
      <c r="V3" s="663"/>
      <c r="W3" s="663"/>
      <c r="X3" s="663"/>
      <c r="Y3" s="664"/>
    </row>
    <row r="4" spans="1:25" ht="16.5" customHeight="1" thickBot="1">
      <c r="A4" s="671" t="s">
        <v>46</v>
      </c>
      <c r="B4" s="672"/>
      <c r="C4" s="672"/>
      <c r="D4" s="672"/>
      <c r="E4" s="672"/>
      <c r="F4" s="672"/>
      <c r="G4" s="672"/>
      <c r="H4" s="672"/>
      <c r="I4" s="672"/>
      <c r="J4" s="672"/>
      <c r="K4" s="672"/>
      <c r="L4" s="672"/>
      <c r="M4" s="672"/>
      <c r="N4" s="672"/>
      <c r="O4" s="672"/>
      <c r="P4" s="672"/>
      <c r="Q4" s="672"/>
      <c r="R4" s="672"/>
      <c r="S4" s="672"/>
      <c r="T4" s="672"/>
      <c r="U4" s="672"/>
      <c r="V4" s="672"/>
      <c r="W4" s="672"/>
      <c r="X4" s="672"/>
      <c r="Y4" s="673"/>
    </row>
    <row r="5" spans="1:25" s="363" customFormat="1" ht="15.75" customHeight="1" thickBot="1" thickTop="1">
      <c r="A5" s="605" t="s">
        <v>65</v>
      </c>
      <c r="B5" s="655" t="s">
        <v>37</v>
      </c>
      <c r="C5" s="656"/>
      <c r="D5" s="656"/>
      <c r="E5" s="656"/>
      <c r="F5" s="656"/>
      <c r="G5" s="656"/>
      <c r="H5" s="656"/>
      <c r="I5" s="656"/>
      <c r="J5" s="657"/>
      <c r="K5" s="657"/>
      <c r="L5" s="657"/>
      <c r="M5" s="658"/>
      <c r="N5" s="655" t="s">
        <v>36</v>
      </c>
      <c r="O5" s="656"/>
      <c r="P5" s="656"/>
      <c r="Q5" s="656"/>
      <c r="R5" s="656"/>
      <c r="S5" s="656"/>
      <c r="T5" s="656"/>
      <c r="U5" s="656"/>
      <c r="V5" s="656"/>
      <c r="W5" s="656"/>
      <c r="X5" s="656"/>
      <c r="Y5" s="659"/>
    </row>
    <row r="6" spans="1:25" s="254" customFormat="1" ht="26.25" customHeight="1">
      <c r="A6" s="606"/>
      <c r="B6" s="647" t="s">
        <v>127</v>
      </c>
      <c r="C6" s="648"/>
      <c r="D6" s="648"/>
      <c r="E6" s="648"/>
      <c r="F6" s="648"/>
      <c r="G6" s="652" t="s">
        <v>35</v>
      </c>
      <c r="H6" s="647" t="s">
        <v>128</v>
      </c>
      <c r="I6" s="648"/>
      <c r="J6" s="648"/>
      <c r="K6" s="648"/>
      <c r="L6" s="648"/>
      <c r="M6" s="649" t="s">
        <v>34</v>
      </c>
      <c r="N6" s="647" t="s">
        <v>129</v>
      </c>
      <c r="O6" s="648"/>
      <c r="P6" s="648"/>
      <c r="Q6" s="648"/>
      <c r="R6" s="648"/>
      <c r="S6" s="652" t="s">
        <v>35</v>
      </c>
      <c r="T6" s="647" t="s">
        <v>130</v>
      </c>
      <c r="U6" s="648"/>
      <c r="V6" s="648"/>
      <c r="W6" s="648"/>
      <c r="X6" s="648"/>
      <c r="Y6" s="665" t="s">
        <v>34</v>
      </c>
    </row>
    <row r="7" spans="1:25" s="254" customFormat="1" ht="26.25" customHeight="1">
      <c r="A7" s="607"/>
      <c r="B7" s="670" t="s">
        <v>22</v>
      </c>
      <c r="C7" s="669"/>
      <c r="D7" s="668" t="s">
        <v>21</v>
      </c>
      <c r="E7" s="669"/>
      <c r="F7" s="660" t="s">
        <v>17</v>
      </c>
      <c r="G7" s="653"/>
      <c r="H7" s="670" t="s">
        <v>22</v>
      </c>
      <c r="I7" s="669"/>
      <c r="J7" s="668" t="s">
        <v>21</v>
      </c>
      <c r="K7" s="669"/>
      <c r="L7" s="660" t="s">
        <v>17</v>
      </c>
      <c r="M7" s="650"/>
      <c r="N7" s="670" t="s">
        <v>22</v>
      </c>
      <c r="O7" s="669"/>
      <c r="P7" s="668" t="s">
        <v>21</v>
      </c>
      <c r="Q7" s="669"/>
      <c r="R7" s="660" t="s">
        <v>17</v>
      </c>
      <c r="S7" s="653"/>
      <c r="T7" s="670" t="s">
        <v>22</v>
      </c>
      <c r="U7" s="669"/>
      <c r="V7" s="668" t="s">
        <v>21</v>
      </c>
      <c r="W7" s="669"/>
      <c r="X7" s="660" t="s">
        <v>17</v>
      </c>
      <c r="Y7" s="666"/>
    </row>
    <row r="8" spans="1:25" s="359" customFormat="1" ht="21" customHeight="1" thickBot="1">
      <c r="A8" s="608"/>
      <c r="B8" s="362" t="s">
        <v>19</v>
      </c>
      <c r="C8" s="360" t="s">
        <v>18</v>
      </c>
      <c r="D8" s="361" t="s">
        <v>19</v>
      </c>
      <c r="E8" s="360" t="s">
        <v>18</v>
      </c>
      <c r="F8" s="661"/>
      <c r="G8" s="654"/>
      <c r="H8" s="362" t="s">
        <v>19</v>
      </c>
      <c r="I8" s="360" t="s">
        <v>18</v>
      </c>
      <c r="J8" s="361" t="s">
        <v>19</v>
      </c>
      <c r="K8" s="360" t="s">
        <v>18</v>
      </c>
      <c r="L8" s="661"/>
      <c r="M8" s="651"/>
      <c r="N8" s="362" t="s">
        <v>19</v>
      </c>
      <c r="O8" s="360" t="s">
        <v>18</v>
      </c>
      <c r="P8" s="361" t="s">
        <v>19</v>
      </c>
      <c r="Q8" s="360" t="s">
        <v>18</v>
      </c>
      <c r="R8" s="661"/>
      <c r="S8" s="654"/>
      <c r="T8" s="362" t="s">
        <v>19</v>
      </c>
      <c r="U8" s="360" t="s">
        <v>18</v>
      </c>
      <c r="V8" s="361" t="s">
        <v>19</v>
      </c>
      <c r="W8" s="360" t="s">
        <v>18</v>
      </c>
      <c r="X8" s="661"/>
      <c r="Y8" s="667"/>
    </row>
    <row r="9" spans="1:25" s="351" customFormat="1" ht="18" customHeight="1" thickBot="1" thickTop="1">
      <c r="A9" s="358" t="s">
        <v>24</v>
      </c>
      <c r="B9" s="355">
        <f>B10+B28+B45+B57+B69+B77</f>
        <v>267048</v>
      </c>
      <c r="C9" s="354">
        <f>C10+C28+C45+C57+C69+C77</f>
        <v>249805</v>
      </c>
      <c r="D9" s="353">
        <f>D10+D28+D45+D57+D69+D77</f>
        <v>3081</v>
      </c>
      <c r="E9" s="354">
        <f>E10+E28+E45+E57+E69+E77</f>
        <v>2954</v>
      </c>
      <c r="F9" s="353">
        <f aca="true" t="shared" si="0" ref="F9:F40">SUM(B9:E9)</f>
        <v>522888</v>
      </c>
      <c r="G9" s="356">
        <f aca="true" t="shared" si="1" ref="G9:G40">F9/$F$9</f>
        <v>1</v>
      </c>
      <c r="H9" s="355">
        <f>H10+H28+H45+H57+H69+H77</f>
        <v>215471</v>
      </c>
      <c r="I9" s="354">
        <f>I10+I28+I45+I57+I69+I77</f>
        <v>215500</v>
      </c>
      <c r="J9" s="353">
        <f>J10+J28+J45+J57+J69+J77</f>
        <v>3092</v>
      </c>
      <c r="K9" s="354">
        <f>K10+K28+K45+K57+K69+K77</f>
        <v>3675</v>
      </c>
      <c r="L9" s="353">
        <f aca="true" t="shared" si="2" ref="L9:L40">SUM(H9:K9)</f>
        <v>437738</v>
      </c>
      <c r="M9" s="357">
        <f aca="true" t="shared" si="3" ref="M9:M40">IF(ISERROR(F9/L9-1),"         /0",(F9/L9-1))</f>
        <v>0.19452275105199912</v>
      </c>
      <c r="N9" s="355">
        <f>N10+N28+N45+N57+N69+N77</f>
        <v>1114636</v>
      </c>
      <c r="O9" s="354">
        <f>O10+O28+O45+O57+O69+O77</f>
        <v>1017345</v>
      </c>
      <c r="P9" s="353">
        <f>P10+P28+P45+P57+P69+P77</f>
        <v>11696</v>
      </c>
      <c r="Q9" s="354">
        <f>Q10+Q28+Q45+Q57+Q69+Q77</f>
        <v>11783</v>
      </c>
      <c r="R9" s="353">
        <f aca="true" t="shared" si="4" ref="R9:R40">SUM(N9:Q9)</f>
        <v>2155460</v>
      </c>
      <c r="S9" s="356">
        <f aca="true" t="shared" si="5" ref="S9:S40">R9/$R$9</f>
        <v>1</v>
      </c>
      <c r="T9" s="355">
        <f>T10+T28+T45+T57+T69+T77</f>
        <v>952845</v>
      </c>
      <c r="U9" s="354">
        <f>U10+U28+U45+U57+U69+U77</f>
        <v>882343</v>
      </c>
      <c r="V9" s="353">
        <f>V10+V28+V45+V57+V69+V77</f>
        <v>12502</v>
      </c>
      <c r="W9" s="354">
        <f>W10+W28+W45+W57+W69+W77</f>
        <v>13136</v>
      </c>
      <c r="X9" s="353">
        <f aca="true" t="shared" si="6" ref="X9:X40">SUM(T9:W9)</f>
        <v>1860826</v>
      </c>
      <c r="Y9" s="352">
        <f aca="true" t="shared" si="7" ref="Y9:Y40">IF(ISERROR(R9/X9-1),"         /0",(R9/X9-1))</f>
        <v>0.15833506195635705</v>
      </c>
    </row>
    <row r="10" spans="1:25" s="328" customFormat="1" ht="18.75" customHeight="1">
      <c r="A10" s="335" t="s">
        <v>64</v>
      </c>
      <c r="B10" s="332">
        <f>SUM(B11:B27)</f>
        <v>90437</v>
      </c>
      <c r="C10" s="331">
        <f>SUM(C11:C27)</f>
        <v>83937</v>
      </c>
      <c r="D10" s="330">
        <f>SUM(D11:D27)</f>
        <v>195</v>
      </c>
      <c r="E10" s="331">
        <f>SUM(E11:E27)</f>
        <v>236</v>
      </c>
      <c r="F10" s="330">
        <f t="shared" si="0"/>
        <v>174805</v>
      </c>
      <c r="G10" s="333">
        <f t="shared" si="1"/>
        <v>0.33430677315218554</v>
      </c>
      <c r="H10" s="332">
        <f>SUM(H11:H27)</f>
        <v>82905</v>
      </c>
      <c r="I10" s="331">
        <f>SUM(I11:I27)</f>
        <v>85452</v>
      </c>
      <c r="J10" s="330">
        <f>SUM(J11:J27)</f>
        <v>99</v>
      </c>
      <c r="K10" s="331">
        <f>SUM(K11:K27)</f>
        <v>204</v>
      </c>
      <c r="L10" s="330">
        <f t="shared" si="2"/>
        <v>168660</v>
      </c>
      <c r="M10" s="334">
        <f t="shared" si="3"/>
        <v>0.036434246412901716</v>
      </c>
      <c r="N10" s="332">
        <f>SUM(N11:N27)</f>
        <v>367061</v>
      </c>
      <c r="O10" s="331">
        <f>SUM(O11:O27)</f>
        <v>347841</v>
      </c>
      <c r="P10" s="330">
        <f>SUM(P11:P27)</f>
        <v>842</v>
      </c>
      <c r="Q10" s="331">
        <f>SUM(Q11:Q27)</f>
        <v>789</v>
      </c>
      <c r="R10" s="330">
        <f t="shared" si="4"/>
        <v>716533</v>
      </c>
      <c r="S10" s="333">
        <f t="shared" si="5"/>
        <v>0.3324269529473987</v>
      </c>
      <c r="T10" s="332">
        <f>SUM(T11:T27)</f>
        <v>354198</v>
      </c>
      <c r="U10" s="331">
        <f>SUM(U11:U27)</f>
        <v>341166</v>
      </c>
      <c r="V10" s="330">
        <f>SUM(V11:V27)</f>
        <v>1833</v>
      </c>
      <c r="W10" s="331">
        <f>SUM(W11:W27)</f>
        <v>1864</v>
      </c>
      <c r="X10" s="330">
        <f t="shared" si="6"/>
        <v>699061</v>
      </c>
      <c r="Y10" s="329">
        <f t="shared" si="7"/>
        <v>0.024993527031260454</v>
      </c>
    </row>
    <row r="11" spans="1:25" ht="18.75" customHeight="1">
      <c r="A11" s="327" t="s">
        <v>257</v>
      </c>
      <c r="B11" s="325">
        <v>17251</v>
      </c>
      <c r="C11" s="322">
        <v>17024</v>
      </c>
      <c r="D11" s="321">
        <v>170</v>
      </c>
      <c r="E11" s="322">
        <v>178</v>
      </c>
      <c r="F11" s="321">
        <f t="shared" si="0"/>
        <v>34623</v>
      </c>
      <c r="G11" s="324">
        <f t="shared" si="1"/>
        <v>0.06621494469178868</v>
      </c>
      <c r="H11" s="325">
        <v>13221</v>
      </c>
      <c r="I11" s="322">
        <v>15976</v>
      </c>
      <c r="J11" s="321">
        <v>65</v>
      </c>
      <c r="K11" s="322">
        <v>137</v>
      </c>
      <c r="L11" s="321">
        <f t="shared" si="2"/>
        <v>29399</v>
      </c>
      <c r="M11" s="326">
        <f t="shared" si="3"/>
        <v>0.1776931188135651</v>
      </c>
      <c r="N11" s="325">
        <v>65024</v>
      </c>
      <c r="O11" s="322">
        <v>67451</v>
      </c>
      <c r="P11" s="321">
        <v>375</v>
      </c>
      <c r="Q11" s="322">
        <v>415</v>
      </c>
      <c r="R11" s="321">
        <f t="shared" si="4"/>
        <v>133265</v>
      </c>
      <c r="S11" s="324">
        <f t="shared" si="5"/>
        <v>0.06182670984383844</v>
      </c>
      <c r="T11" s="325">
        <v>58431</v>
      </c>
      <c r="U11" s="322">
        <v>63467</v>
      </c>
      <c r="V11" s="321">
        <v>558</v>
      </c>
      <c r="W11" s="322">
        <v>634</v>
      </c>
      <c r="X11" s="321">
        <f t="shared" si="6"/>
        <v>123090</v>
      </c>
      <c r="Y11" s="320">
        <f t="shared" si="7"/>
        <v>0.08266309204647015</v>
      </c>
    </row>
    <row r="12" spans="1:25" ht="18.75" customHeight="1">
      <c r="A12" s="327" t="s">
        <v>258</v>
      </c>
      <c r="B12" s="325">
        <v>9404</v>
      </c>
      <c r="C12" s="322">
        <v>8487</v>
      </c>
      <c r="D12" s="321">
        <v>0</v>
      </c>
      <c r="E12" s="322">
        <v>0</v>
      </c>
      <c r="F12" s="321">
        <f t="shared" si="0"/>
        <v>17891</v>
      </c>
      <c r="G12" s="324">
        <f t="shared" si="1"/>
        <v>0.03421574027325163</v>
      </c>
      <c r="H12" s="325">
        <v>9192</v>
      </c>
      <c r="I12" s="322">
        <v>10349</v>
      </c>
      <c r="J12" s="321"/>
      <c r="K12" s="322"/>
      <c r="L12" s="321">
        <f t="shared" si="2"/>
        <v>19541</v>
      </c>
      <c r="M12" s="326">
        <f t="shared" si="3"/>
        <v>-0.08443784862596593</v>
      </c>
      <c r="N12" s="325">
        <v>35469</v>
      </c>
      <c r="O12" s="322">
        <v>36205</v>
      </c>
      <c r="P12" s="321"/>
      <c r="Q12" s="322">
        <v>1</v>
      </c>
      <c r="R12" s="321">
        <f t="shared" si="4"/>
        <v>71675</v>
      </c>
      <c r="S12" s="324">
        <f t="shared" si="5"/>
        <v>0.03325276275133846</v>
      </c>
      <c r="T12" s="325">
        <v>36913</v>
      </c>
      <c r="U12" s="322">
        <v>37001</v>
      </c>
      <c r="V12" s="321"/>
      <c r="W12" s="322">
        <v>3</v>
      </c>
      <c r="X12" s="321">
        <f t="shared" si="6"/>
        <v>73917</v>
      </c>
      <c r="Y12" s="320">
        <f t="shared" si="7"/>
        <v>-0.03033131755888363</v>
      </c>
    </row>
    <row r="13" spans="1:25" ht="18.75" customHeight="1">
      <c r="A13" s="327" t="s">
        <v>259</v>
      </c>
      <c r="B13" s="325">
        <v>7281</v>
      </c>
      <c r="C13" s="322">
        <v>6897</v>
      </c>
      <c r="D13" s="321">
        <v>0</v>
      </c>
      <c r="E13" s="322">
        <v>6</v>
      </c>
      <c r="F13" s="321">
        <f t="shared" si="0"/>
        <v>14184</v>
      </c>
      <c r="G13" s="324">
        <f t="shared" si="1"/>
        <v>0.02712626795795658</v>
      </c>
      <c r="H13" s="325">
        <v>7063</v>
      </c>
      <c r="I13" s="322">
        <v>7659</v>
      </c>
      <c r="J13" s="321">
        <v>0</v>
      </c>
      <c r="K13" s="322">
        <v>28</v>
      </c>
      <c r="L13" s="321">
        <f t="shared" si="2"/>
        <v>14750</v>
      </c>
      <c r="M13" s="326">
        <f t="shared" si="3"/>
        <v>-0.0383728813559322</v>
      </c>
      <c r="N13" s="325">
        <v>32628</v>
      </c>
      <c r="O13" s="322">
        <v>31469</v>
      </c>
      <c r="P13" s="321">
        <v>89</v>
      </c>
      <c r="Q13" s="322">
        <v>53</v>
      </c>
      <c r="R13" s="321">
        <f t="shared" si="4"/>
        <v>64239</v>
      </c>
      <c r="S13" s="324">
        <f t="shared" si="5"/>
        <v>0.0298029190984755</v>
      </c>
      <c r="T13" s="325">
        <v>34214</v>
      </c>
      <c r="U13" s="322">
        <v>33731</v>
      </c>
      <c r="V13" s="321">
        <v>230</v>
      </c>
      <c r="W13" s="322">
        <v>179</v>
      </c>
      <c r="X13" s="321">
        <f t="shared" si="6"/>
        <v>68354</v>
      </c>
      <c r="Y13" s="320">
        <f t="shared" si="7"/>
        <v>-0.06020130497117948</v>
      </c>
    </row>
    <row r="14" spans="1:25" ht="18.75" customHeight="1">
      <c r="A14" s="327" t="s">
        <v>260</v>
      </c>
      <c r="B14" s="325">
        <v>6564</v>
      </c>
      <c r="C14" s="322">
        <v>6140</v>
      </c>
      <c r="D14" s="321">
        <v>0</v>
      </c>
      <c r="E14" s="322">
        <v>2</v>
      </c>
      <c r="F14" s="321">
        <f t="shared" si="0"/>
        <v>12706</v>
      </c>
      <c r="G14" s="324">
        <f t="shared" si="1"/>
        <v>0.024299658817949543</v>
      </c>
      <c r="H14" s="325">
        <v>4797</v>
      </c>
      <c r="I14" s="322">
        <v>5082</v>
      </c>
      <c r="J14" s="321"/>
      <c r="K14" s="322"/>
      <c r="L14" s="321">
        <f t="shared" si="2"/>
        <v>9879</v>
      </c>
      <c r="M14" s="326">
        <f t="shared" si="3"/>
        <v>0.2861625670614434</v>
      </c>
      <c r="N14" s="325">
        <v>25812</v>
      </c>
      <c r="O14" s="322">
        <v>23642</v>
      </c>
      <c r="P14" s="321">
        <v>118</v>
      </c>
      <c r="Q14" s="322">
        <v>129</v>
      </c>
      <c r="R14" s="321">
        <f t="shared" si="4"/>
        <v>49701</v>
      </c>
      <c r="S14" s="324">
        <f t="shared" si="5"/>
        <v>0.023058187115511306</v>
      </c>
      <c r="T14" s="325">
        <v>22892</v>
      </c>
      <c r="U14" s="322">
        <v>21052</v>
      </c>
      <c r="V14" s="321"/>
      <c r="W14" s="322">
        <v>16</v>
      </c>
      <c r="X14" s="321">
        <f t="shared" si="6"/>
        <v>43960</v>
      </c>
      <c r="Y14" s="320">
        <f t="shared" si="7"/>
        <v>0.1305959963603276</v>
      </c>
    </row>
    <row r="15" spans="1:25" ht="18.75" customHeight="1">
      <c r="A15" s="327" t="s">
        <v>261</v>
      </c>
      <c r="B15" s="325">
        <v>6014</v>
      </c>
      <c r="C15" s="322">
        <v>6042</v>
      </c>
      <c r="D15" s="321">
        <v>0</v>
      </c>
      <c r="E15" s="322">
        <v>0</v>
      </c>
      <c r="F15" s="321">
        <f t="shared" si="0"/>
        <v>12056</v>
      </c>
      <c r="G15" s="324">
        <f t="shared" si="1"/>
        <v>0.02305656278208718</v>
      </c>
      <c r="H15" s="325">
        <v>4741</v>
      </c>
      <c r="I15" s="322">
        <v>5068</v>
      </c>
      <c r="J15" s="321"/>
      <c r="K15" s="322"/>
      <c r="L15" s="321">
        <f t="shared" si="2"/>
        <v>9809</v>
      </c>
      <c r="M15" s="326">
        <f t="shared" si="3"/>
        <v>0.22907533897441135</v>
      </c>
      <c r="N15" s="325">
        <v>23442</v>
      </c>
      <c r="O15" s="322">
        <v>23802</v>
      </c>
      <c r="P15" s="321"/>
      <c r="Q15" s="322"/>
      <c r="R15" s="321">
        <f t="shared" si="4"/>
        <v>47244</v>
      </c>
      <c r="S15" s="324">
        <f t="shared" si="5"/>
        <v>0.021918291223219175</v>
      </c>
      <c r="T15" s="325">
        <v>19955</v>
      </c>
      <c r="U15" s="322">
        <v>20652</v>
      </c>
      <c r="V15" s="321"/>
      <c r="W15" s="322"/>
      <c r="X15" s="321">
        <f t="shared" si="6"/>
        <v>40607</v>
      </c>
      <c r="Y15" s="320">
        <f t="shared" si="7"/>
        <v>0.16344472627872042</v>
      </c>
    </row>
    <row r="16" spans="1:25" ht="18.75" customHeight="1">
      <c r="A16" s="327" t="s">
        <v>262</v>
      </c>
      <c r="B16" s="325">
        <v>5956</v>
      </c>
      <c r="C16" s="322">
        <v>5404</v>
      </c>
      <c r="D16" s="321">
        <v>0</v>
      </c>
      <c r="E16" s="322">
        <v>0</v>
      </c>
      <c r="F16" s="321">
        <f t="shared" si="0"/>
        <v>11360</v>
      </c>
      <c r="G16" s="324">
        <f t="shared" si="1"/>
        <v>0.021725493795994553</v>
      </c>
      <c r="H16" s="325">
        <v>4948</v>
      </c>
      <c r="I16" s="322">
        <v>4320</v>
      </c>
      <c r="J16" s="321"/>
      <c r="K16" s="322"/>
      <c r="L16" s="321">
        <f t="shared" si="2"/>
        <v>9268</v>
      </c>
      <c r="M16" s="326">
        <f t="shared" si="3"/>
        <v>0.22572291756581797</v>
      </c>
      <c r="N16" s="325">
        <v>19816</v>
      </c>
      <c r="O16" s="322">
        <v>22673</v>
      </c>
      <c r="P16" s="321">
        <v>54</v>
      </c>
      <c r="Q16" s="322">
        <v>53</v>
      </c>
      <c r="R16" s="321">
        <f t="shared" si="4"/>
        <v>42596</v>
      </c>
      <c r="S16" s="324">
        <f t="shared" si="5"/>
        <v>0.019761906971133773</v>
      </c>
      <c r="T16" s="325">
        <v>21109</v>
      </c>
      <c r="U16" s="322">
        <v>22496</v>
      </c>
      <c r="V16" s="321">
        <v>103</v>
      </c>
      <c r="W16" s="322">
        <v>111</v>
      </c>
      <c r="X16" s="321">
        <f t="shared" si="6"/>
        <v>43819</v>
      </c>
      <c r="Y16" s="320">
        <f t="shared" si="7"/>
        <v>-0.027910267235674024</v>
      </c>
    </row>
    <row r="17" spans="1:25" ht="18.75" customHeight="1">
      <c r="A17" s="327" t="s">
        <v>263</v>
      </c>
      <c r="B17" s="325">
        <v>3945</v>
      </c>
      <c r="C17" s="322">
        <v>3434</v>
      </c>
      <c r="D17" s="321">
        <v>0</v>
      </c>
      <c r="E17" s="322">
        <v>0</v>
      </c>
      <c r="F17" s="321">
        <f t="shared" si="0"/>
        <v>7379</v>
      </c>
      <c r="G17" s="324">
        <f t="shared" si="1"/>
        <v>0.014112008690197518</v>
      </c>
      <c r="H17" s="325">
        <v>3012</v>
      </c>
      <c r="I17" s="322">
        <v>3067</v>
      </c>
      <c r="J17" s="321"/>
      <c r="K17" s="322"/>
      <c r="L17" s="321">
        <f t="shared" si="2"/>
        <v>6079</v>
      </c>
      <c r="M17" s="326">
        <f t="shared" si="3"/>
        <v>0.21385096232933054</v>
      </c>
      <c r="N17" s="325">
        <v>13866</v>
      </c>
      <c r="O17" s="322">
        <v>13514</v>
      </c>
      <c r="P17" s="321"/>
      <c r="Q17" s="322"/>
      <c r="R17" s="321">
        <f t="shared" si="4"/>
        <v>27380</v>
      </c>
      <c r="S17" s="324">
        <f t="shared" si="5"/>
        <v>0.012702624961725107</v>
      </c>
      <c r="T17" s="325">
        <v>14236</v>
      </c>
      <c r="U17" s="322">
        <v>13553</v>
      </c>
      <c r="V17" s="321"/>
      <c r="W17" s="322"/>
      <c r="X17" s="321">
        <f t="shared" si="6"/>
        <v>27789</v>
      </c>
      <c r="Y17" s="320">
        <f t="shared" si="7"/>
        <v>-0.01471805390622194</v>
      </c>
    </row>
    <row r="18" spans="1:25" ht="18.75" customHeight="1">
      <c r="A18" s="327" t="s">
        <v>264</v>
      </c>
      <c r="B18" s="325">
        <v>3553</v>
      </c>
      <c r="C18" s="322">
        <v>3207</v>
      </c>
      <c r="D18" s="321">
        <v>0</v>
      </c>
      <c r="E18" s="322">
        <v>5</v>
      </c>
      <c r="F18" s="321">
        <f t="shared" si="0"/>
        <v>6765</v>
      </c>
      <c r="G18" s="324">
        <f t="shared" si="1"/>
        <v>0.01293776105016753</v>
      </c>
      <c r="H18" s="325">
        <v>3142</v>
      </c>
      <c r="I18" s="322">
        <v>3489</v>
      </c>
      <c r="J18" s="321"/>
      <c r="K18" s="322"/>
      <c r="L18" s="321">
        <f t="shared" si="2"/>
        <v>6631</v>
      </c>
      <c r="M18" s="326">
        <f t="shared" si="3"/>
        <v>0.020208113406726014</v>
      </c>
      <c r="N18" s="325">
        <v>15681</v>
      </c>
      <c r="O18" s="322">
        <v>13753</v>
      </c>
      <c r="P18" s="321"/>
      <c r="Q18" s="322">
        <v>5</v>
      </c>
      <c r="R18" s="321">
        <f t="shared" si="4"/>
        <v>29439</v>
      </c>
      <c r="S18" s="324">
        <f t="shared" si="5"/>
        <v>0.013657873493361046</v>
      </c>
      <c r="T18" s="325">
        <v>13463</v>
      </c>
      <c r="U18" s="322">
        <v>11982</v>
      </c>
      <c r="V18" s="321">
        <v>1</v>
      </c>
      <c r="W18" s="322"/>
      <c r="X18" s="321">
        <f t="shared" si="6"/>
        <v>25446</v>
      </c>
      <c r="Y18" s="320">
        <f t="shared" si="7"/>
        <v>0.15692053760905456</v>
      </c>
    </row>
    <row r="19" spans="1:25" ht="18.75" customHeight="1">
      <c r="A19" s="327" t="s">
        <v>265</v>
      </c>
      <c r="B19" s="325">
        <v>3320</v>
      </c>
      <c r="C19" s="322">
        <v>3104</v>
      </c>
      <c r="D19" s="321">
        <v>1</v>
      </c>
      <c r="E19" s="322">
        <v>3</v>
      </c>
      <c r="F19" s="321">
        <f t="shared" si="0"/>
        <v>6428</v>
      </c>
      <c r="G19" s="324">
        <f t="shared" si="1"/>
        <v>0.01229326356695889</v>
      </c>
      <c r="H19" s="325">
        <v>2185</v>
      </c>
      <c r="I19" s="322">
        <v>2269</v>
      </c>
      <c r="J19" s="321"/>
      <c r="K19" s="322">
        <v>0</v>
      </c>
      <c r="L19" s="321">
        <f t="shared" si="2"/>
        <v>4454</v>
      </c>
      <c r="M19" s="326">
        <f t="shared" si="3"/>
        <v>0.44319712617871576</v>
      </c>
      <c r="N19" s="325">
        <v>13595</v>
      </c>
      <c r="O19" s="322">
        <v>13409</v>
      </c>
      <c r="P19" s="321">
        <v>11</v>
      </c>
      <c r="Q19" s="322">
        <v>10</v>
      </c>
      <c r="R19" s="321">
        <f t="shared" si="4"/>
        <v>27025</v>
      </c>
      <c r="S19" s="324">
        <f t="shared" si="5"/>
        <v>0.012537926939029257</v>
      </c>
      <c r="T19" s="325">
        <v>12308</v>
      </c>
      <c r="U19" s="322">
        <v>11675</v>
      </c>
      <c r="V19" s="321">
        <v>88</v>
      </c>
      <c r="W19" s="322">
        <v>156</v>
      </c>
      <c r="X19" s="321">
        <f t="shared" si="6"/>
        <v>24227</v>
      </c>
      <c r="Y19" s="320">
        <f t="shared" si="7"/>
        <v>0.11549098113674816</v>
      </c>
    </row>
    <row r="20" spans="1:25" ht="18.75" customHeight="1">
      <c r="A20" s="327" t="s">
        <v>266</v>
      </c>
      <c r="B20" s="325">
        <v>2610</v>
      </c>
      <c r="C20" s="322">
        <v>2886</v>
      </c>
      <c r="D20" s="321">
        <v>0</v>
      </c>
      <c r="E20" s="322">
        <v>0</v>
      </c>
      <c r="F20" s="321">
        <f t="shared" si="0"/>
        <v>5496</v>
      </c>
      <c r="G20" s="324">
        <f t="shared" si="1"/>
        <v>0.010510855097076239</v>
      </c>
      <c r="H20" s="325">
        <v>2363</v>
      </c>
      <c r="I20" s="322">
        <v>2490</v>
      </c>
      <c r="J20" s="321"/>
      <c r="K20" s="322"/>
      <c r="L20" s="321">
        <f t="shared" si="2"/>
        <v>4853</v>
      </c>
      <c r="M20" s="326">
        <f t="shared" si="3"/>
        <v>0.1324953636925612</v>
      </c>
      <c r="N20" s="325">
        <v>9059</v>
      </c>
      <c r="O20" s="322">
        <v>10454</v>
      </c>
      <c r="P20" s="321"/>
      <c r="Q20" s="322"/>
      <c r="R20" s="321">
        <f t="shared" si="4"/>
        <v>19513</v>
      </c>
      <c r="S20" s="324">
        <f t="shared" si="5"/>
        <v>0.009052823991166619</v>
      </c>
      <c r="T20" s="325">
        <v>8209</v>
      </c>
      <c r="U20" s="322">
        <v>10649</v>
      </c>
      <c r="V20" s="321"/>
      <c r="W20" s="322"/>
      <c r="X20" s="321">
        <f t="shared" si="6"/>
        <v>18858</v>
      </c>
      <c r="Y20" s="320">
        <f t="shared" si="7"/>
        <v>0.034733269699862124</v>
      </c>
    </row>
    <row r="21" spans="1:25" ht="18.75" customHeight="1">
      <c r="A21" s="327" t="s">
        <v>267</v>
      </c>
      <c r="B21" s="325">
        <v>2465</v>
      </c>
      <c r="C21" s="322">
        <v>2183</v>
      </c>
      <c r="D21" s="321">
        <v>0</v>
      </c>
      <c r="E21" s="322">
        <v>0</v>
      </c>
      <c r="F21" s="321">
        <f t="shared" si="0"/>
        <v>4648</v>
      </c>
      <c r="G21" s="324">
        <f t="shared" si="1"/>
        <v>0.008889092884135799</v>
      </c>
      <c r="H21" s="325">
        <v>2211</v>
      </c>
      <c r="I21" s="322">
        <v>2367</v>
      </c>
      <c r="J21" s="321"/>
      <c r="K21" s="322"/>
      <c r="L21" s="321">
        <f t="shared" si="2"/>
        <v>4578</v>
      </c>
      <c r="M21" s="326">
        <f t="shared" si="3"/>
        <v>0.015290519877675823</v>
      </c>
      <c r="N21" s="325">
        <v>10228</v>
      </c>
      <c r="O21" s="322">
        <v>8616</v>
      </c>
      <c r="P21" s="321"/>
      <c r="Q21" s="322"/>
      <c r="R21" s="321">
        <f t="shared" si="4"/>
        <v>18844</v>
      </c>
      <c r="S21" s="324">
        <f t="shared" si="5"/>
        <v>0.008742449407551056</v>
      </c>
      <c r="T21" s="325">
        <v>10734</v>
      </c>
      <c r="U21" s="322">
        <v>10621</v>
      </c>
      <c r="V21" s="321"/>
      <c r="W21" s="322"/>
      <c r="X21" s="321">
        <f t="shared" si="6"/>
        <v>21355</v>
      </c>
      <c r="Y21" s="320">
        <f t="shared" si="7"/>
        <v>-0.11758370405057361</v>
      </c>
    </row>
    <row r="22" spans="1:25" ht="18.75" customHeight="1">
      <c r="A22" s="327" t="s">
        <v>268</v>
      </c>
      <c r="B22" s="325">
        <v>2616</v>
      </c>
      <c r="C22" s="322">
        <v>1926</v>
      </c>
      <c r="D22" s="321">
        <v>0</v>
      </c>
      <c r="E22" s="322">
        <v>0</v>
      </c>
      <c r="F22" s="321">
        <f t="shared" si="0"/>
        <v>4542</v>
      </c>
      <c r="G22" s="324">
        <f t="shared" si="1"/>
        <v>0.008686372607518245</v>
      </c>
      <c r="H22" s="325">
        <v>2845</v>
      </c>
      <c r="I22" s="322">
        <v>1890</v>
      </c>
      <c r="J22" s="321"/>
      <c r="K22" s="322"/>
      <c r="L22" s="321">
        <f t="shared" si="2"/>
        <v>4735</v>
      </c>
      <c r="M22" s="326">
        <f t="shared" si="3"/>
        <v>-0.040760295670538516</v>
      </c>
      <c r="N22" s="325">
        <v>12025</v>
      </c>
      <c r="O22" s="322">
        <v>8772</v>
      </c>
      <c r="P22" s="321"/>
      <c r="Q22" s="322"/>
      <c r="R22" s="321">
        <f t="shared" si="4"/>
        <v>20797</v>
      </c>
      <c r="S22" s="324">
        <f t="shared" si="5"/>
        <v>0.00964852050142429</v>
      </c>
      <c r="T22" s="325">
        <v>11166</v>
      </c>
      <c r="U22" s="322">
        <v>8191</v>
      </c>
      <c r="V22" s="321"/>
      <c r="W22" s="322"/>
      <c r="X22" s="321">
        <f t="shared" si="6"/>
        <v>19357</v>
      </c>
      <c r="Y22" s="320">
        <f t="shared" si="7"/>
        <v>0.07439169292762315</v>
      </c>
    </row>
    <row r="23" spans="1:25" ht="18.75" customHeight="1">
      <c r="A23" s="327" t="s">
        <v>269</v>
      </c>
      <c r="B23" s="325">
        <v>2383</v>
      </c>
      <c r="C23" s="322">
        <v>1967</v>
      </c>
      <c r="D23" s="321">
        <v>0</v>
      </c>
      <c r="E23" s="322">
        <v>0</v>
      </c>
      <c r="F23" s="321">
        <f t="shared" si="0"/>
        <v>4350</v>
      </c>
      <c r="G23" s="324">
        <f t="shared" si="1"/>
        <v>0.0083191811630789</v>
      </c>
      <c r="H23" s="325">
        <v>2351</v>
      </c>
      <c r="I23" s="322">
        <v>1854</v>
      </c>
      <c r="J23" s="321"/>
      <c r="K23" s="322"/>
      <c r="L23" s="321">
        <f t="shared" si="2"/>
        <v>4205</v>
      </c>
      <c r="M23" s="326">
        <f t="shared" si="3"/>
        <v>0.034482758620689724</v>
      </c>
      <c r="N23" s="325">
        <v>9066</v>
      </c>
      <c r="O23" s="322">
        <v>7143</v>
      </c>
      <c r="P23" s="321">
        <v>97</v>
      </c>
      <c r="Q23" s="322">
        <v>64</v>
      </c>
      <c r="R23" s="321">
        <f t="shared" si="4"/>
        <v>16370</v>
      </c>
      <c r="S23" s="324">
        <f t="shared" si="5"/>
        <v>0.007594666567693207</v>
      </c>
      <c r="T23" s="325">
        <v>9021</v>
      </c>
      <c r="U23" s="322">
        <v>6975</v>
      </c>
      <c r="V23" s="321">
        <v>436</v>
      </c>
      <c r="W23" s="322">
        <v>305</v>
      </c>
      <c r="X23" s="321">
        <f t="shared" si="6"/>
        <v>16737</v>
      </c>
      <c r="Y23" s="320">
        <f t="shared" si="7"/>
        <v>-0.021927466093087156</v>
      </c>
    </row>
    <row r="24" spans="1:25" ht="18.75" customHeight="1">
      <c r="A24" s="327" t="s">
        <v>270</v>
      </c>
      <c r="B24" s="325">
        <v>1293</v>
      </c>
      <c r="C24" s="322">
        <v>2787</v>
      </c>
      <c r="D24" s="321">
        <v>0</v>
      </c>
      <c r="E24" s="322">
        <v>0</v>
      </c>
      <c r="F24" s="321">
        <f t="shared" si="0"/>
        <v>4080</v>
      </c>
      <c r="G24" s="324">
        <f t="shared" si="1"/>
        <v>0.007802818194336072</v>
      </c>
      <c r="H24" s="325">
        <v>1434</v>
      </c>
      <c r="I24" s="322">
        <v>3573</v>
      </c>
      <c r="J24" s="321"/>
      <c r="K24" s="322"/>
      <c r="L24" s="321">
        <f t="shared" si="2"/>
        <v>5007</v>
      </c>
      <c r="M24" s="326">
        <f t="shared" si="3"/>
        <v>-0.18514080287597368</v>
      </c>
      <c r="N24" s="325">
        <v>4829</v>
      </c>
      <c r="O24" s="322">
        <v>13314</v>
      </c>
      <c r="P24" s="321"/>
      <c r="Q24" s="322"/>
      <c r="R24" s="321">
        <f t="shared" si="4"/>
        <v>18143</v>
      </c>
      <c r="S24" s="324">
        <f t="shared" si="5"/>
        <v>0.008417228804988262</v>
      </c>
      <c r="T24" s="325">
        <v>6923</v>
      </c>
      <c r="U24" s="322">
        <v>14885</v>
      </c>
      <c r="V24" s="321"/>
      <c r="W24" s="322"/>
      <c r="X24" s="321">
        <f t="shared" si="6"/>
        <v>21808</v>
      </c>
      <c r="Y24" s="320">
        <f t="shared" si="7"/>
        <v>-0.16805759354365368</v>
      </c>
    </row>
    <row r="25" spans="1:25" ht="18.75" customHeight="1">
      <c r="A25" s="327" t="s">
        <v>271</v>
      </c>
      <c r="B25" s="325">
        <v>1138</v>
      </c>
      <c r="C25" s="322">
        <v>1105</v>
      </c>
      <c r="D25" s="321">
        <v>0</v>
      </c>
      <c r="E25" s="322">
        <v>0</v>
      </c>
      <c r="F25" s="321">
        <f t="shared" si="0"/>
        <v>2243</v>
      </c>
      <c r="G25" s="324">
        <f t="shared" si="1"/>
        <v>0.004289637551445052</v>
      </c>
      <c r="H25" s="325">
        <v>795</v>
      </c>
      <c r="I25" s="322">
        <v>900</v>
      </c>
      <c r="J25" s="321"/>
      <c r="K25" s="322"/>
      <c r="L25" s="321">
        <f t="shared" si="2"/>
        <v>1695</v>
      </c>
      <c r="M25" s="326">
        <f t="shared" si="3"/>
        <v>0.3233038348082595</v>
      </c>
      <c r="N25" s="325">
        <v>5794</v>
      </c>
      <c r="O25" s="322">
        <v>4905</v>
      </c>
      <c r="P25" s="321"/>
      <c r="Q25" s="322"/>
      <c r="R25" s="321">
        <f t="shared" si="4"/>
        <v>10699</v>
      </c>
      <c r="S25" s="324">
        <f t="shared" si="5"/>
        <v>0.004963673647388493</v>
      </c>
      <c r="T25" s="325">
        <v>3931</v>
      </c>
      <c r="U25" s="322">
        <v>3658</v>
      </c>
      <c r="V25" s="321"/>
      <c r="W25" s="322"/>
      <c r="X25" s="321">
        <f t="shared" si="6"/>
        <v>7589</v>
      </c>
      <c r="Y25" s="320">
        <f t="shared" si="7"/>
        <v>0.4098036631967321</v>
      </c>
    </row>
    <row r="26" spans="1:25" ht="18.75" customHeight="1">
      <c r="A26" s="327" t="s">
        <v>272</v>
      </c>
      <c r="B26" s="325">
        <v>866</v>
      </c>
      <c r="C26" s="322">
        <v>299</v>
      </c>
      <c r="D26" s="321">
        <v>0</v>
      </c>
      <c r="E26" s="322">
        <v>0</v>
      </c>
      <c r="F26" s="321">
        <f t="shared" si="0"/>
        <v>1165</v>
      </c>
      <c r="G26" s="324">
        <f t="shared" si="1"/>
        <v>0.0022280105873533147</v>
      </c>
      <c r="H26" s="325">
        <v>1985</v>
      </c>
      <c r="I26" s="322">
        <v>1935</v>
      </c>
      <c r="J26" s="321"/>
      <c r="K26" s="322"/>
      <c r="L26" s="321">
        <f t="shared" si="2"/>
        <v>3920</v>
      </c>
      <c r="M26" s="326">
        <f t="shared" si="3"/>
        <v>-0.7028061224489797</v>
      </c>
      <c r="N26" s="325">
        <v>4423</v>
      </c>
      <c r="O26" s="322">
        <v>2385</v>
      </c>
      <c r="P26" s="321"/>
      <c r="Q26" s="322"/>
      <c r="R26" s="321">
        <f t="shared" si="4"/>
        <v>6808</v>
      </c>
      <c r="S26" s="324">
        <f t="shared" si="5"/>
        <v>0.00315849053102354</v>
      </c>
      <c r="T26" s="325">
        <v>8452</v>
      </c>
      <c r="U26" s="322">
        <v>7208</v>
      </c>
      <c r="V26" s="321">
        <v>0</v>
      </c>
      <c r="W26" s="322"/>
      <c r="X26" s="321">
        <f t="shared" si="6"/>
        <v>15660</v>
      </c>
      <c r="Y26" s="320">
        <f t="shared" si="7"/>
        <v>-0.5652618135376757</v>
      </c>
    </row>
    <row r="27" spans="1:25" ht="18.75" customHeight="1" thickBot="1">
      <c r="A27" s="350" t="s">
        <v>256</v>
      </c>
      <c r="B27" s="347">
        <v>13778</v>
      </c>
      <c r="C27" s="346">
        <v>11045</v>
      </c>
      <c r="D27" s="345">
        <v>24</v>
      </c>
      <c r="E27" s="346">
        <v>42</v>
      </c>
      <c r="F27" s="345">
        <f t="shared" si="0"/>
        <v>24889</v>
      </c>
      <c r="G27" s="348">
        <f t="shared" si="1"/>
        <v>0.04759910344088983</v>
      </c>
      <c r="H27" s="347">
        <v>16620</v>
      </c>
      <c r="I27" s="346">
        <v>13164</v>
      </c>
      <c r="J27" s="345">
        <v>34</v>
      </c>
      <c r="K27" s="346">
        <v>39</v>
      </c>
      <c r="L27" s="345">
        <f t="shared" si="2"/>
        <v>29857</v>
      </c>
      <c r="M27" s="349">
        <f t="shared" si="3"/>
        <v>-0.16639314063703659</v>
      </c>
      <c r="N27" s="347">
        <v>66304</v>
      </c>
      <c r="O27" s="346">
        <v>46334</v>
      </c>
      <c r="P27" s="345">
        <v>98</v>
      </c>
      <c r="Q27" s="346">
        <v>59</v>
      </c>
      <c r="R27" s="345">
        <f t="shared" si="4"/>
        <v>112795</v>
      </c>
      <c r="S27" s="348">
        <f t="shared" si="5"/>
        <v>0.05232989709853117</v>
      </c>
      <c r="T27" s="347">
        <v>62241</v>
      </c>
      <c r="U27" s="346">
        <v>43370</v>
      </c>
      <c r="V27" s="345">
        <v>417</v>
      </c>
      <c r="W27" s="346">
        <v>460</v>
      </c>
      <c r="X27" s="345">
        <f t="shared" si="6"/>
        <v>106488</v>
      </c>
      <c r="Y27" s="344">
        <f t="shared" si="7"/>
        <v>0.059227330779054954</v>
      </c>
    </row>
    <row r="28" spans="1:25" s="328" customFormat="1" ht="18.75" customHeight="1">
      <c r="A28" s="335" t="s">
        <v>63</v>
      </c>
      <c r="B28" s="332">
        <f>SUM(B29:B44)</f>
        <v>74485</v>
      </c>
      <c r="C28" s="331">
        <f>SUM(C29:C44)</f>
        <v>73711</v>
      </c>
      <c r="D28" s="330">
        <f>SUM(D29:D44)</f>
        <v>1032</v>
      </c>
      <c r="E28" s="331">
        <f>SUM(E29:E44)</f>
        <v>884</v>
      </c>
      <c r="F28" s="330">
        <f t="shared" si="0"/>
        <v>150112</v>
      </c>
      <c r="G28" s="333">
        <f t="shared" si="1"/>
        <v>0.2870825109774942</v>
      </c>
      <c r="H28" s="332">
        <f>SUM(H29:H44)</f>
        <v>57500</v>
      </c>
      <c r="I28" s="331">
        <f>SUM(I29:I44)</f>
        <v>58625</v>
      </c>
      <c r="J28" s="330">
        <f>SUM(J29:J44)</f>
        <v>1510</v>
      </c>
      <c r="K28" s="331">
        <f>SUM(K29:K44)</f>
        <v>1326</v>
      </c>
      <c r="L28" s="330">
        <f t="shared" si="2"/>
        <v>118961</v>
      </c>
      <c r="M28" s="334">
        <f t="shared" si="3"/>
        <v>0.2618589285564177</v>
      </c>
      <c r="N28" s="332">
        <f>SUM(N29:N44)</f>
        <v>314524</v>
      </c>
      <c r="O28" s="331">
        <f>SUM(O29:O44)</f>
        <v>303880</v>
      </c>
      <c r="P28" s="330">
        <f>SUM(P29:P44)</f>
        <v>2812</v>
      </c>
      <c r="Q28" s="331">
        <f>SUM(Q29:Q44)</f>
        <v>2562</v>
      </c>
      <c r="R28" s="330">
        <f t="shared" si="4"/>
        <v>623778</v>
      </c>
      <c r="S28" s="333">
        <f t="shared" si="5"/>
        <v>0.28939437521457134</v>
      </c>
      <c r="T28" s="332">
        <f>SUM(T29:T44)</f>
        <v>254085</v>
      </c>
      <c r="U28" s="331">
        <f>SUM(U29:U44)</f>
        <v>245020</v>
      </c>
      <c r="V28" s="330">
        <f>SUM(V29:V44)</f>
        <v>3980</v>
      </c>
      <c r="W28" s="331">
        <f>SUM(W29:W44)</f>
        <v>3493</v>
      </c>
      <c r="X28" s="330">
        <f t="shared" si="6"/>
        <v>506578</v>
      </c>
      <c r="Y28" s="329">
        <f t="shared" si="7"/>
        <v>0.231356276822128</v>
      </c>
    </row>
    <row r="29" spans="1:25" ht="18.75" customHeight="1">
      <c r="A29" s="342" t="s">
        <v>273</v>
      </c>
      <c r="B29" s="339">
        <v>12871</v>
      </c>
      <c r="C29" s="337">
        <v>13176</v>
      </c>
      <c r="D29" s="338">
        <v>0</v>
      </c>
      <c r="E29" s="337">
        <v>0</v>
      </c>
      <c r="F29" s="338">
        <f t="shared" si="0"/>
        <v>26047</v>
      </c>
      <c r="G29" s="340">
        <f t="shared" si="1"/>
        <v>0.04981372684016462</v>
      </c>
      <c r="H29" s="339">
        <v>9351</v>
      </c>
      <c r="I29" s="337">
        <v>9822</v>
      </c>
      <c r="J29" s="338"/>
      <c r="K29" s="337"/>
      <c r="L29" s="338">
        <f t="shared" si="2"/>
        <v>19173</v>
      </c>
      <c r="M29" s="341">
        <f t="shared" si="3"/>
        <v>0.3585250091274188</v>
      </c>
      <c r="N29" s="339">
        <v>49770</v>
      </c>
      <c r="O29" s="337">
        <v>51088</v>
      </c>
      <c r="P29" s="338">
        <v>9</v>
      </c>
      <c r="Q29" s="337">
        <v>6</v>
      </c>
      <c r="R29" s="338">
        <f t="shared" si="4"/>
        <v>100873</v>
      </c>
      <c r="S29" s="340">
        <f t="shared" si="5"/>
        <v>0.04679882716450317</v>
      </c>
      <c r="T29" s="343">
        <v>41655</v>
      </c>
      <c r="U29" s="337">
        <v>42459</v>
      </c>
      <c r="V29" s="338"/>
      <c r="W29" s="337">
        <v>0</v>
      </c>
      <c r="X29" s="338">
        <f t="shared" si="6"/>
        <v>84114</v>
      </c>
      <c r="Y29" s="336">
        <f t="shared" si="7"/>
        <v>0.19924150557576614</v>
      </c>
    </row>
    <row r="30" spans="1:25" ht="18.75" customHeight="1">
      <c r="A30" s="342" t="s">
        <v>274</v>
      </c>
      <c r="B30" s="339">
        <v>10559</v>
      </c>
      <c r="C30" s="337">
        <v>10953</v>
      </c>
      <c r="D30" s="338">
        <v>0</v>
      </c>
      <c r="E30" s="337">
        <v>0</v>
      </c>
      <c r="F30" s="338">
        <f t="shared" si="0"/>
        <v>21512</v>
      </c>
      <c r="G30" s="340">
        <f t="shared" si="1"/>
        <v>0.041140741420724894</v>
      </c>
      <c r="H30" s="339">
        <v>6346</v>
      </c>
      <c r="I30" s="337">
        <v>6806</v>
      </c>
      <c r="J30" s="338">
        <v>0</v>
      </c>
      <c r="K30" s="337">
        <v>0</v>
      </c>
      <c r="L30" s="338">
        <f t="shared" si="2"/>
        <v>13152</v>
      </c>
      <c r="M30" s="341">
        <f t="shared" si="3"/>
        <v>0.6356447688564477</v>
      </c>
      <c r="N30" s="339">
        <v>44767</v>
      </c>
      <c r="O30" s="337">
        <v>45814</v>
      </c>
      <c r="P30" s="338">
        <v>328</v>
      </c>
      <c r="Q30" s="337">
        <v>3</v>
      </c>
      <c r="R30" s="338">
        <f t="shared" si="4"/>
        <v>90912</v>
      </c>
      <c r="S30" s="340">
        <f t="shared" si="5"/>
        <v>0.04217753982908521</v>
      </c>
      <c r="T30" s="343">
        <v>27188</v>
      </c>
      <c r="U30" s="337">
        <v>27457</v>
      </c>
      <c r="V30" s="338">
        <v>234</v>
      </c>
      <c r="W30" s="337">
        <v>234</v>
      </c>
      <c r="X30" s="338">
        <f t="shared" si="6"/>
        <v>55113</v>
      </c>
      <c r="Y30" s="336">
        <f t="shared" si="7"/>
        <v>0.6495563660116488</v>
      </c>
    </row>
    <row r="31" spans="1:25" ht="18.75" customHeight="1">
      <c r="A31" s="342" t="s">
        <v>275</v>
      </c>
      <c r="B31" s="339">
        <v>6472</v>
      </c>
      <c r="C31" s="337">
        <v>6389</v>
      </c>
      <c r="D31" s="338">
        <v>0</v>
      </c>
      <c r="E31" s="337">
        <v>0</v>
      </c>
      <c r="F31" s="338">
        <f t="shared" si="0"/>
        <v>12861</v>
      </c>
      <c r="G31" s="340">
        <f t="shared" si="1"/>
        <v>0.024596089411116722</v>
      </c>
      <c r="H31" s="339">
        <v>6538</v>
      </c>
      <c r="I31" s="337">
        <v>5889</v>
      </c>
      <c r="J31" s="338">
        <v>289</v>
      </c>
      <c r="K31" s="337">
        <v>172</v>
      </c>
      <c r="L31" s="338">
        <f t="shared" si="2"/>
        <v>12888</v>
      </c>
      <c r="M31" s="341">
        <f t="shared" si="3"/>
        <v>-0.0020949720670391248</v>
      </c>
      <c r="N31" s="339">
        <v>24600</v>
      </c>
      <c r="O31" s="337">
        <v>24401</v>
      </c>
      <c r="P31" s="338">
        <v>2</v>
      </c>
      <c r="Q31" s="337">
        <v>2</v>
      </c>
      <c r="R31" s="338">
        <f t="shared" si="4"/>
        <v>49005</v>
      </c>
      <c r="S31" s="340">
        <f t="shared" si="5"/>
        <v>0.022735286203409016</v>
      </c>
      <c r="T31" s="343">
        <v>29722</v>
      </c>
      <c r="U31" s="337">
        <v>26939</v>
      </c>
      <c r="V31" s="338">
        <v>289</v>
      </c>
      <c r="W31" s="337">
        <v>172</v>
      </c>
      <c r="X31" s="338">
        <f t="shared" si="6"/>
        <v>57122</v>
      </c>
      <c r="Y31" s="336">
        <f t="shared" si="7"/>
        <v>-0.14209936626868802</v>
      </c>
    </row>
    <row r="32" spans="1:25" ht="18.75" customHeight="1">
      <c r="A32" s="342" t="s">
        <v>276</v>
      </c>
      <c r="B32" s="339">
        <v>5731</v>
      </c>
      <c r="C32" s="337">
        <v>6084</v>
      </c>
      <c r="D32" s="338">
        <v>0</v>
      </c>
      <c r="E32" s="337">
        <v>0</v>
      </c>
      <c r="F32" s="338">
        <f t="shared" si="0"/>
        <v>11815</v>
      </c>
      <c r="G32" s="340">
        <f t="shared" si="1"/>
        <v>0.02259566102109821</v>
      </c>
      <c r="H32" s="339">
        <v>4202</v>
      </c>
      <c r="I32" s="337">
        <v>4553</v>
      </c>
      <c r="J32" s="338"/>
      <c r="K32" s="337"/>
      <c r="L32" s="338">
        <f t="shared" si="2"/>
        <v>8755</v>
      </c>
      <c r="M32" s="341">
        <f t="shared" si="3"/>
        <v>0.3495145631067962</v>
      </c>
      <c r="N32" s="339">
        <v>23500</v>
      </c>
      <c r="O32" s="337">
        <v>23399</v>
      </c>
      <c r="P32" s="338">
        <v>92</v>
      </c>
      <c r="Q32" s="337">
        <v>109</v>
      </c>
      <c r="R32" s="338">
        <f t="shared" si="4"/>
        <v>47100</v>
      </c>
      <c r="S32" s="340">
        <f t="shared" si="5"/>
        <v>0.02185148413795663</v>
      </c>
      <c r="T32" s="343">
        <v>17848</v>
      </c>
      <c r="U32" s="337">
        <v>17982</v>
      </c>
      <c r="V32" s="338"/>
      <c r="W32" s="337">
        <v>0</v>
      </c>
      <c r="X32" s="338">
        <f t="shared" si="6"/>
        <v>35830</v>
      </c>
      <c r="Y32" s="336">
        <f t="shared" si="7"/>
        <v>0.3145408875244209</v>
      </c>
    </row>
    <row r="33" spans="1:25" ht="18.75" customHeight="1">
      <c r="A33" s="342" t="s">
        <v>277</v>
      </c>
      <c r="B33" s="339">
        <v>5699</v>
      </c>
      <c r="C33" s="337">
        <v>6055</v>
      </c>
      <c r="D33" s="338">
        <v>0</v>
      </c>
      <c r="E33" s="337">
        <v>0</v>
      </c>
      <c r="F33" s="338">
        <f t="shared" si="0"/>
        <v>11754</v>
      </c>
      <c r="G33" s="340">
        <f t="shared" si="1"/>
        <v>0.022479001239271126</v>
      </c>
      <c r="H33" s="339">
        <v>327</v>
      </c>
      <c r="I33" s="337">
        <v>217</v>
      </c>
      <c r="J33" s="338"/>
      <c r="K33" s="337"/>
      <c r="L33" s="338">
        <f t="shared" si="2"/>
        <v>544</v>
      </c>
      <c r="M33" s="341">
        <f t="shared" si="3"/>
        <v>20.606617647058822</v>
      </c>
      <c r="N33" s="339">
        <v>24472</v>
      </c>
      <c r="O33" s="337">
        <v>23836</v>
      </c>
      <c r="P33" s="338"/>
      <c r="Q33" s="337"/>
      <c r="R33" s="338">
        <f t="shared" si="4"/>
        <v>48308</v>
      </c>
      <c r="S33" s="340">
        <f t="shared" si="5"/>
        <v>0.022411921353214626</v>
      </c>
      <c r="T33" s="343">
        <v>1563</v>
      </c>
      <c r="U33" s="337">
        <v>1124</v>
      </c>
      <c r="V33" s="338"/>
      <c r="W33" s="337"/>
      <c r="X33" s="338">
        <f t="shared" si="6"/>
        <v>2687</v>
      </c>
      <c r="Y33" s="336">
        <f t="shared" si="7"/>
        <v>16.9784145887607</v>
      </c>
    </row>
    <row r="34" spans="1:25" ht="18.75" customHeight="1">
      <c r="A34" s="342" t="s">
        <v>278</v>
      </c>
      <c r="B34" s="339">
        <v>5176</v>
      </c>
      <c r="C34" s="337">
        <v>5011</v>
      </c>
      <c r="D34" s="338">
        <v>0</v>
      </c>
      <c r="E34" s="337">
        <v>0</v>
      </c>
      <c r="F34" s="338">
        <f t="shared" si="0"/>
        <v>10187</v>
      </c>
      <c r="G34" s="340">
        <f t="shared" si="1"/>
        <v>0.01948218356512293</v>
      </c>
      <c r="H34" s="339">
        <v>2735</v>
      </c>
      <c r="I34" s="337">
        <v>2929</v>
      </c>
      <c r="J34" s="338"/>
      <c r="K34" s="337"/>
      <c r="L34" s="338">
        <f t="shared" si="2"/>
        <v>5664</v>
      </c>
      <c r="M34" s="341">
        <f t="shared" si="3"/>
        <v>0.7985522598870056</v>
      </c>
      <c r="N34" s="339">
        <v>23562</v>
      </c>
      <c r="O34" s="337">
        <v>21632</v>
      </c>
      <c r="P34" s="338"/>
      <c r="Q34" s="337"/>
      <c r="R34" s="338">
        <f t="shared" si="4"/>
        <v>45194</v>
      </c>
      <c r="S34" s="340">
        <f t="shared" si="5"/>
        <v>0.020967218134412144</v>
      </c>
      <c r="T34" s="343">
        <v>12174</v>
      </c>
      <c r="U34" s="337">
        <v>11719</v>
      </c>
      <c r="V34" s="338"/>
      <c r="W34" s="337">
        <v>0</v>
      </c>
      <c r="X34" s="338">
        <f t="shared" si="6"/>
        <v>23893</v>
      </c>
      <c r="Y34" s="336">
        <f t="shared" si="7"/>
        <v>0.8915163436989912</v>
      </c>
    </row>
    <row r="35" spans="1:25" ht="18.75" customHeight="1">
      <c r="A35" s="342" t="s">
        <v>279</v>
      </c>
      <c r="B35" s="339">
        <v>3812</v>
      </c>
      <c r="C35" s="337">
        <v>3986</v>
      </c>
      <c r="D35" s="338">
        <v>0</v>
      </c>
      <c r="E35" s="337">
        <v>0</v>
      </c>
      <c r="F35" s="338">
        <f t="shared" si="0"/>
        <v>7798</v>
      </c>
      <c r="G35" s="340">
        <f t="shared" si="1"/>
        <v>0.014913327519468797</v>
      </c>
      <c r="H35" s="339">
        <v>4500</v>
      </c>
      <c r="I35" s="337">
        <v>5154</v>
      </c>
      <c r="J35" s="338"/>
      <c r="K35" s="337"/>
      <c r="L35" s="338">
        <f t="shared" si="2"/>
        <v>9654</v>
      </c>
      <c r="M35" s="341">
        <f t="shared" si="3"/>
        <v>-0.19225191630412264</v>
      </c>
      <c r="N35" s="339">
        <v>17373</v>
      </c>
      <c r="O35" s="337">
        <v>17465</v>
      </c>
      <c r="P35" s="338"/>
      <c r="Q35" s="337"/>
      <c r="R35" s="338">
        <f t="shared" si="4"/>
        <v>34838</v>
      </c>
      <c r="S35" s="340">
        <f t="shared" si="5"/>
        <v>0.016162675252614292</v>
      </c>
      <c r="T35" s="343">
        <v>19740</v>
      </c>
      <c r="U35" s="337">
        <v>20814</v>
      </c>
      <c r="V35" s="338"/>
      <c r="W35" s="337"/>
      <c r="X35" s="338">
        <f t="shared" si="6"/>
        <v>40554</v>
      </c>
      <c r="Y35" s="336">
        <f t="shared" si="7"/>
        <v>-0.1409478719731716</v>
      </c>
    </row>
    <row r="36" spans="1:25" ht="18.75" customHeight="1">
      <c r="A36" s="342" t="s">
        <v>280</v>
      </c>
      <c r="B36" s="339">
        <v>2403</v>
      </c>
      <c r="C36" s="337">
        <v>2351</v>
      </c>
      <c r="D36" s="338">
        <v>0</v>
      </c>
      <c r="E36" s="337">
        <v>0</v>
      </c>
      <c r="F36" s="338">
        <f t="shared" si="0"/>
        <v>4754</v>
      </c>
      <c r="G36" s="340">
        <f t="shared" si="1"/>
        <v>0.009091813160753354</v>
      </c>
      <c r="H36" s="339">
        <v>1981</v>
      </c>
      <c r="I36" s="337">
        <v>2339</v>
      </c>
      <c r="J36" s="338">
        <v>0</v>
      </c>
      <c r="K36" s="337"/>
      <c r="L36" s="338">
        <f t="shared" si="2"/>
        <v>4320</v>
      </c>
      <c r="M36" s="341">
        <f t="shared" si="3"/>
        <v>0.10046296296296298</v>
      </c>
      <c r="N36" s="339">
        <v>10647</v>
      </c>
      <c r="O36" s="337">
        <v>11462</v>
      </c>
      <c r="P36" s="338">
        <v>150</v>
      </c>
      <c r="Q36" s="337">
        <v>388</v>
      </c>
      <c r="R36" s="338">
        <f t="shared" si="4"/>
        <v>22647</v>
      </c>
      <c r="S36" s="340">
        <f t="shared" si="5"/>
        <v>0.010506805971811122</v>
      </c>
      <c r="T36" s="343">
        <v>6875</v>
      </c>
      <c r="U36" s="337">
        <v>7043</v>
      </c>
      <c r="V36" s="338">
        <v>0</v>
      </c>
      <c r="W36" s="337"/>
      <c r="X36" s="338">
        <f t="shared" si="6"/>
        <v>13918</v>
      </c>
      <c r="Y36" s="336">
        <f t="shared" si="7"/>
        <v>0.6271734444604109</v>
      </c>
    </row>
    <row r="37" spans="1:25" ht="18.75" customHeight="1">
      <c r="A37" s="342" t="s">
        <v>281</v>
      </c>
      <c r="B37" s="339">
        <v>1891</v>
      </c>
      <c r="C37" s="337">
        <v>1624</v>
      </c>
      <c r="D37" s="338">
        <v>0</v>
      </c>
      <c r="E37" s="337">
        <v>0</v>
      </c>
      <c r="F37" s="338">
        <f t="shared" si="0"/>
        <v>3515</v>
      </c>
      <c r="G37" s="340">
        <f t="shared" si="1"/>
        <v>0.006722280870855709</v>
      </c>
      <c r="H37" s="339">
        <v>2029</v>
      </c>
      <c r="I37" s="337">
        <v>2384</v>
      </c>
      <c r="J37" s="338"/>
      <c r="K37" s="337"/>
      <c r="L37" s="338">
        <f t="shared" si="2"/>
        <v>4413</v>
      </c>
      <c r="M37" s="341">
        <f t="shared" si="3"/>
        <v>-0.2034896895535917</v>
      </c>
      <c r="N37" s="339">
        <v>11421</v>
      </c>
      <c r="O37" s="337">
        <v>10751</v>
      </c>
      <c r="P37" s="338">
        <v>4</v>
      </c>
      <c r="Q37" s="337"/>
      <c r="R37" s="338">
        <f t="shared" si="4"/>
        <v>22176</v>
      </c>
      <c r="S37" s="340">
        <f t="shared" si="5"/>
        <v>0.010288291130431556</v>
      </c>
      <c r="T37" s="343">
        <v>8185</v>
      </c>
      <c r="U37" s="337">
        <v>7781</v>
      </c>
      <c r="V37" s="338">
        <v>6</v>
      </c>
      <c r="W37" s="337">
        <v>2</v>
      </c>
      <c r="X37" s="338">
        <f t="shared" si="6"/>
        <v>15974</v>
      </c>
      <c r="Y37" s="336">
        <f t="shared" si="7"/>
        <v>0.3882559158632779</v>
      </c>
    </row>
    <row r="38" spans="1:25" ht="18.75" customHeight="1">
      <c r="A38" s="342" t="s">
        <v>282</v>
      </c>
      <c r="B38" s="339">
        <v>1780</v>
      </c>
      <c r="C38" s="337">
        <v>1669</v>
      </c>
      <c r="D38" s="338">
        <v>0</v>
      </c>
      <c r="E38" s="337">
        <v>0</v>
      </c>
      <c r="F38" s="338">
        <f t="shared" si="0"/>
        <v>3449</v>
      </c>
      <c r="G38" s="340">
        <f t="shared" si="1"/>
        <v>0.006596058811829684</v>
      </c>
      <c r="H38" s="339">
        <v>1559</v>
      </c>
      <c r="I38" s="337">
        <v>1546</v>
      </c>
      <c r="J38" s="338"/>
      <c r="K38" s="337"/>
      <c r="L38" s="338">
        <f t="shared" si="2"/>
        <v>3105</v>
      </c>
      <c r="M38" s="341">
        <f t="shared" si="3"/>
        <v>0.1107890499194848</v>
      </c>
      <c r="N38" s="339">
        <v>6705</v>
      </c>
      <c r="O38" s="337">
        <v>6052</v>
      </c>
      <c r="P38" s="338"/>
      <c r="Q38" s="337">
        <v>0</v>
      </c>
      <c r="R38" s="338">
        <f t="shared" si="4"/>
        <v>12757</v>
      </c>
      <c r="S38" s="340">
        <f t="shared" si="5"/>
        <v>0.00591845824093233</v>
      </c>
      <c r="T38" s="343">
        <v>7745</v>
      </c>
      <c r="U38" s="337">
        <v>7312</v>
      </c>
      <c r="V38" s="338"/>
      <c r="W38" s="337"/>
      <c r="X38" s="338">
        <f t="shared" si="6"/>
        <v>15057</v>
      </c>
      <c r="Y38" s="336">
        <f t="shared" si="7"/>
        <v>-0.1527528724181444</v>
      </c>
    </row>
    <row r="39" spans="1:25" ht="18.75" customHeight="1">
      <c r="A39" s="342" t="s">
        <v>283</v>
      </c>
      <c r="B39" s="339">
        <v>1080</v>
      </c>
      <c r="C39" s="337">
        <v>1056</v>
      </c>
      <c r="D39" s="338">
        <v>0</v>
      </c>
      <c r="E39" s="337">
        <v>0</v>
      </c>
      <c r="F39" s="338">
        <f t="shared" si="0"/>
        <v>2136</v>
      </c>
      <c r="G39" s="340">
        <f t="shared" si="1"/>
        <v>0.0040850048193877084</v>
      </c>
      <c r="H39" s="339">
        <v>898</v>
      </c>
      <c r="I39" s="337">
        <v>816</v>
      </c>
      <c r="J39" s="338"/>
      <c r="K39" s="337"/>
      <c r="L39" s="338">
        <f t="shared" si="2"/>
        <v>1714</v>
      </c>
      <c r="M39" s="341">
        <f t="shared" si="3"/>
        <v>0.2462077012835473</v>
      </c>
      <c r="N39" s="339">
        <v>4076</v>
      </c>
      <c r="O39" s="337">
        <v>3812</v>
      </c>
      <c r="P39" s="338"/>
      <c r="Q39" s="337">
        <v>0</v>
      </c>
      <c r="R39" s="338">
        <f t="shared" si="4"/>
        <v>7888</v>
      </c>
      <c r="S39" s="340">
        <f t="shared" si="5"/>
        <v>0.0036595436704926093</v>
      </c>
      <c r="T39" s="343">
        <v>3462</v>
      </c>
      <c r="U39" s="337">
        <v>3426</v>
      </c>
      <c r="V39" s="338"/>
      <c r="W39" s="337"/>
      <c r="X39" s="338">
        <f t="shared" si="6"/>
        <v>6888</v>
      </c>
      <c r="Y39" s="336">
        <f t="shared" si="7"/>
        <v>0.14518002322880363</v>
      </c>
    </row>
    <row r="40" spans="1:25" ht="18.75" customHeight="1">
      <c r="A40" s="342" t="s">
        <v>284</v>
      </c>
      <c r="B40" s="339">
        <v>1006</v>
      </c>
      <c r="C40" s="337">
        <v>942</v>
      </c>
      <c r="D40" s="338">
        <v>0</v>
      </c>
      <c r="E40" s="337">
        <v>0</v>
      </c>
      <c r="F40" s="338">
        <f t="shared" si="0"/>
        <v>1948</v>
      </c>
      <c r="G40" s="340">
        <f t="shared" si="1"/>
        <v>0.0037254631967075166</v>
      </c>
      <c r="H40" s="339">
        <v>966</v>
      </c>
      <c r="I40" s="337">
        <v>735</v>
      </c>
      <c r="J40" s="338"/>
      <c r="K40" s="337">
        <v>9</v>
      </c>
      <c r="L40" s="338">
        <f t="shared" si="2"/>
        <v>1710</v>
      </c>
      <c r="M40" s="341">
        <f t="shared" si="3"/>
        <v>0.13918128654970752</v>
      </c>
      <c r="N40" s="339">
        <v>4472</v>
      </c>
      <c r="O40" s="337">
        <v>3392</v>
      </c>
      <c r="P40" s="338">
        <v>2</v>
      </c>
      <c r="Q40" s="337">
        <v>0</v>
      </c>
      <c r="R40" s="338">
        <f t="shared" si="4"/>
        <v>7866</v>
      </c>
      <c r="S40" s="340">
        <f t="shared" si="5"/>
        <v>0.0036493370324663875</v>
      </c>
      <c r="T40" s="343">
        <v>5101</v>
      </c>
      <c r="U40" s="337">
        <v>3922</v>
      </c>
      <c r="V40" s="338">
        <v>0</v>
      </c>
      <c r="W40" s="337">
        <v>9</v>
      </c>
      <c r="X40" s="338">
        <f t="shared" si="6"/>
        <v>9032</v>
      </c>
      <c r="Y40" s="336">
        <f t="shared" si="7"/>
        <v>-0.12909654561558903</v>
      </c>
    </row>
    <row r="41" spans="1:25" ht="18.75" customHeight="1">
      <c r="A41" s="342" t="s">
        <v>285</v>
      </c>
      <c r="B41" s="339">
        <v>773</v>
      </c>
      <c r="C41" s="337">
        <v>374</v>
      </c>
      <c r="D41" s="338">
        <v>0</v>
      </c>
      <c r="E41" s="337">
        <v>0</v>
      </c>
      <c r="F41" s="338">
        <f aca="true" t="shared" si="8" ref="F41:F73">SUM(B41:E41)</f>
        <v>1147</v>
      </c>
      <c r="G41" s="340">
        <f aca="true" t="shared" si="9" ref="G41:G73">F41/$F$9</f>
        <v>0.002193586389437126</v>
      </c>
      <c r="H41" s="339">
        <v>769</v>
      </c>
      <c r="I41" s="337">
        <v>969</v>
      </c>
      <c r="J41" s="338"/>
      <c r="K41" s="337"/>
      <c r="L41" s="338">
        <f aca="true" t="shared" si="10" ref="L41:L73">SUM(H41:K41)</f>
        <v>1738</v>
      </c>
      <c r="M41" s="341">
        <f aca="true" t="shared" si="11" ref="M41:M73">IF(ISERROR(F41/L41-1),"         /0",(F41/L41-1))</f>
        <v>-0.34004602991944766</v>
      </c>
      <c r="N41" s="339">
        <v>3381</v>
      </c>
      <c r="O41" s="337">
        <v>1731</v>
      </c>
      <c r="P41" s="338"/>
      <c r="Q41" s="337"/>
      <c r="R41" s="338">
        <f aca="true" t="shared" si="12" ref="R41:R73">SUM(N41:Q41)</f>
        <v>5112</v>
      </c>
      <c r="S41" s="340">
        <f aca="true" t="shared" si="13" ref="S41:S73">R41/$R$9</f>
        <v>0.0023716515268202613</v>
      </c>
      <c r="T41" s="343">
        <v>3497</v>
      </c>
      <c r="U41" s="337">
        <v>3108</v>
      </c>
      <c r="V41" s="338"/>
      <c r="W41" s="337"/>
      <c r="X41" s="338">
        <f aca="true" t="shared" si="14" ref="X41:X73">SUM(T41:W41)</f>
        <v>6605</v>
      </c>
      <c r="Y41" s="336">
        <f aca="true" t="shared" si="15" ref="Y41:Y73">IF(ISERROR(R41/X41-1),"         /0",(R41/X41-1))</f>
        <v>-0.2260408781226344</v>
      </c>
    </row>
    <row r="42" spans="1:25" ht="18.75" customHeight="1">
      <c r="A42" s="342" t="s">
        <v>286</v>
      </c>
      <c r="B42" s="339">
        <v>409</v>
      </c>
      <c r="C42" s="337">
        <v>446</v>
      </c>
      <c r="D42" s="338">
        <v>1</v>
      </c>
      <c r="E42" s="337">
        <v>0</v>
      </c>
      <c r="F42" s="338">
        <f t="shared" si="8"/>
        <v>856</v>
      </c>
      <c r="G42" s="340">
        <f t="shared" si="9"/>
        <v>0.0016370618564587444</v>
      </c>
      <c r="H42" s="339">
        <v>721</v>
      </c>
      <c r="I42" s="337">
        <v>443</v>
      </c>
      <c r="J42" s="338">
        <v>22</v>
      </c>
      <c r="K42" s="337">
        <v>4</v>
      </c>
      <c r="L42" s="338">
        <f t="shared" si="10"/>
        <v>1190</v>
      </c>
      <c r="M42" s="341">
        <f t="shared" si="11"/>
        <v>-0.280672268907563</v>
      </c>
      <c r="N42" s="339">
        <v>1635</v>
      </c>
      <c r="O42" s="337">
        <v>1612</v>
      </c>
      <c r="P42" s="338">
        <v>8</v>
      </c>
      <c r="Q42" s="337"/>
      <c r="R42" s="338">
        <f t="shared" si="12"/>
        <v>3255</v>
      </c>
      <c r="S42" s="340">
        <f t="shared" si="13"/>
        <v>0.0015101184897887226</v>
      </c>
      <c r="T42" s="343">
        <v>3282</v>
      </c>
      <c r="U42" s="337">
        <v>2465</v>
      </c>
      <c r="V42" s="338">
        <v>49</v>
      </c>
      <c r="W42" s="337">
        <v>4</v>
      </c>
      <c r="X42" s="338">
        <f t="shared" si="14"/>
        <v>5800</v>
      </c>
      <c r="Y42" s="336">
        <f t="shared" si="15"/>
        <v>-0.4387931034482758</v>
      </c>
    </row>
    <row r="43" spans="1:25" ht="18.75" customHeight="1">
      <c r="A43" s="342" t="s">
        <v>287</v>
      </c>
      <c r="B43" s="339">
        <v>310</v>
      </c>
      <c r="C43" s="337">
        <v>283</v>
      </c>
      <c r="D43" s="338">
        <v>0</v>
      </c>
      <c r="E43" s="337">
        <v>0</v>
      </c>
      <c r="F43" s="338">
        <f t="shared" si="8"/>
        <v>593</v>
      </c>
      <c r="G43" s="340">
        <f t="shared" si="9"/>
        <v>0.001134086075794434</v>
      </c>
      <c r="H43" s="339">
        <v>321</v>
      </c>
      <c r="I43" s="337">
        <v>318</v>
      </c>
      <c r="J43" s="338"/>
      <c r="K43" s="337">
        <v>13</v>
      </c>
      <c r="L43" s="338">
        <f t="shared" si="10"/>
        <v>652</v>
      </c>
      <c r="M43" s="341">
        <f t="shared" si="11"/>
        <v>-0.0904907975460123</v>
      </c>
      <c r="N43" s="339">
        <v>1231</v>
      </c>
      <c r="O43" s="337">
        <v>1168</v>
      </c>
      <c r="P43" s="338"/>
      <c r="Q43" s="337"/>
      <c r="R43" s="338">
        <f t="shared" si="12"/>
        <v>2399</v>
      </c>
      <c r="S43" s="340">
        <f t="shared" si="13"/>
        <v>0.0011129874829502752</v>
      </c>
      <c r="T43" s="343">
        <v>2013</v>
      </c>
      <c r="U43" s="337">
        <v>1411</v>
      </c>
      <c r="V43" s="338"/>
      <c r="W43" s="337">
        <v>13</v>
      </c>
      <c r="X43" s="338">
        <f t="shared" si="14"/>
        <v>3437</v>
      </c>
      <c r="Y43" s="336">
        <f t="shared" si="15"/>
        <v>-0.302007564736689</v>
      </c>
    </row>
    <row r="44" spans="1:25" ht="18.75" customHeight="1" thickBot="1">
      <c r="A44" s="342" t="s">
        <v>256</v>
      </c>
      <c r="B44" s="339">
        <v>14513</v>
      </c>
      <c r="C44" s="337">
        <v>13312</v>
      </c>
      <c r="D44" s="338">
        <v>1031</v>
      </c>
      <c r="E44" s="337">
        <v>884</v>
      </c>
      <c r="F44" s="338">
        <f t="shared" si="8"/>
        <v>29740</v>
      </c>
      <c r="G44" s="340">
        <f t="shared" si="9"/>
        <v>0.056876424779302645</v>
      </c>
      <c r="H44" s="339">
        <v>14257</v>
      </c>
      <c r="I44" s="337">
        <v>13705</v>
      </c>
      <c r="J44" s="338">
        <v>1199</v>
      </c>
      <c r="K44" s="337">
        <v>1128</v>
      </c>
      <c r="L44" s="338">
        <f t="shared" si="10"/>
        <v>30289</v>
      </c>
      <c r="M44" s="341">
        <f t="shared" si="11"/>
        <v>-0.018125392056522194</v>
      </c>
      <c r="N44" s="339">
        <v>62912</v>
      </c>
      <c r="O44" s="337">
        <v>56265</v>
      </c>
      <c r="P44" s="338">
        <v>2217</v>
      </c>
      <c r="Q44" s="337">
        <v>2054</v>
      </c>
      <c r="R44" s="338">
        <f t="shared" si="12"/>
        <v>123448</v>
      </c>
      <c r="S44" s="340">
        <f t="shared" si="13"/>
        <v>0.05727222959368302</v>
      </c>
      <c r="T44" s="343">
        <v>64035</v>
      </c>
      <c r="U44" s="337">
        <v>60058</v>
      </c>
      <c r="V44" s="338">
        <v>3402</v>
      </c>
      <c r="W44" s="337">
        <v>3059</v>
      </c>
      <c r="X44" s="338">
        <f t="shared" si="14"/>
        <v>130554</v>
      </c>
      <c r="Y44" s="336">
        <f t="shared" si="15"/>
        <v>-0.05442958469292403</v>
      </c>
    </row>
    <row r="45" spans="1:25" s="328" customFormat="1" ht="18.75" customHeight="1">
      <c r="A45" s="335" t="s">
        <v>62</v>
      </c>
      <c r="B45" s="332">
        <f>SUM(B46:B56)</f>
        <v>41000</v>
      </c>
      <c r="C45" s="331">
        <f>SUM(C46:C56)</f>
        <v>33486</v>
      </c>
      <c r="D45" s="330">
        <f>SUM(D46:D56)</f>
        <v>45</v>
      </c>
      <c r="E45" s="331">
        <f>SUM(E46:E56)</f>
        <v>0</v>
      </c>
      <c r="F45" s="330">
        <f t="shared" si="8"/>
        <v>74531</v>
      </c>
      <c r="G45" s="333">
        <f t="shared" si="9"/>
        <v>0.14253721638285827</v>
      </c>
      <c r="H45" s="332">
        <f>SUM(H46:H56)</f>
        <v>29341</v>
      </c>
      <c r="I45" s="331">
        <f>SUM(I46:I56)</f>
        <v>22827</v>
      </c>
      <c r="J45" s="330">
        <f>SUM(J46:J56)</f>
        <v>20</v>
      </c>
      <c r="K45" s="331">
        <f>SUM(K46:K56)</f>
        <v>2</v>
      </c>
      <c r="L45" s="330">
        <f t="shared" si="10"/>
        <v>52190</v>
      </c>
      <c r="M45" s="334">
        <f t="shared" si="11"/>
        <v>0.42807051159225895</v>
      </c>
      <c r="N45" s="332">
        <f>SUM(N46:N56)</f>
        <v>175626</v>
      </c>
      <c r="O45" s="331">
        <f>SUM(O46:O56)</f>
        <v>138650</v>
      </c>
      <c r="P45" s="330">
        <f>SUM(P46:P56)</f>
        <v>117</v>
      </c>
      <c r="Q45" s="331">
        <f>SUM(Q46:Q56)</f>
        <v>23</v>
      </c>
      <c r="R45" s="330">
        <f t="shared" si="12"/>
        <v>314416</v>
      </c>
      <c r="S45" s="333">
        <f t="shared" si="13"/>
        <v>0.1458695591660249</v>
      </c>
      <c r="T45" s="332">
        <f>SUM(T46:T56)</f>
        <v>133876</v>
      </c>
      <c r="U45" s="331">
        <f>SUM(U46:U56)</f>
        <v>101934</v>
      </c>
      <c r="V45" s="330">
        <f>SUM(V46:V56)</f>
        <v>100</v>
      </c>
      <c r="W45" s="331">
        <f>SUM(W46:W56)</f>
        <v>6</v>
      </c>
      <c r="X45" s="330">
        <f t="shared" si="14"/>
        <v>235916</v>
      </c>
      <c r="Y45" s="329">
        <f t="shared" si="15"/>
        <v>0.332745553502094</v>
      </c>
    </row>
    <row r="46" spans="1:25" ht="18.75" customHeight="1">
      <c r="A46" s="342" t="s">
        <v>288</v>
      </c>
      <c r="B46" s="339">
        <v>17073</v>
      </c>
      <c r="C46" s="337">
        <v>14659</v>
      </c>
      <c r="D46" s="338">
        <v>0</v>
      </c>
      <c r="E46" s="337">
        <v>0</v>
      </c>
      <c r="F46" s="338">
        <f t="shared" si="8"/>
        <v>31732</v>
      </c>
      <c r="G46" s="340">
        <f t="shared" si="9"/>
        <v>0.06068603601536084</v>
      </c>
      <c r="H46" s="339">
        <v>12848</v>
      </c>
      <c r="I46" s="337">
        <v>10693</v>
      </c>
      <c r="J46" s="338"/>
      <c r="K46" s="337"/>
      <c r="L46" s="338">
        <f t="shared" si="10"/>
        <v>23541</v>
      </c>
      <c r="M46" s="341">
        <f t="shared" si="11"/>
        <v>0.3479461365277601</v>
      </c>
      <c r="N46" s="339">
        <v>70367</v>
      </c>
      <c r="O46" s="337">
        <v>60760</v>
      </c>
      <c r="P46" s="338"/>
      <c r="Q46" s="337"/>
      <c r="R46" s="338">
        <f t="shared" si="12"/>
        <v>131127</v>
      </c>
      <c r="S46" s="340">
        <f t="shared" si="13"/>
        <v>0.06083481020292652</v>
      </c>
      <c r="T46" s="339">
        <v>52042</v>
      </c>
      <c r="U46" s="337">
        <v>46129</v>
      </c>
      <c r="V46" s="338"/>
      <c r="W46" s="337"/>
      <c r="X46" s="321">
        <f t="shared" si="14"/>
        <v>98171</v>
      </c>
      <c r="Y46" s="336">
        <f t="shared" si="15"/>
        <v>0.33569995212435444</v>
      </c>
    </row>
    <row r="47" spans="1:25" ht="18.75" customHeight="1">
      <c r="A47" s="342" t="s">
        <v>289</v>
      </c>
      <c r="B47" s="339">
        <v>6777</v>
      </c>
      <c r="C47" s="337">
        <v>5734</v>
      </c>
      <c r="D47" s="338">
        <v>0</v>
      </c>
      <c r="E47" s="337">
        <v>0</v>
      </c>
      <c r="F47" s="338">
        <f t="shared" si="8"/>
        <v>12511</v>
      </c>
      <c r="G47" s="340">
        <f t="shared" si="9"/>
        <v>0.02392673000719083</v>
      </c>
      <c r="H47" s="339">
        <v>5739</v>
      </c>
      <c r="I47" s="337">
        <v>4880</v>
      </c>
      <c r="J47" s="338"/>
      <c r="K47" s="337"/>
      <c r="L47" s="338">
        <f t="shared" si="10"/>
        <v>10619</v>
      </c>
      <c r="M47" s="341">
        <f t="shared" si="11"/>
        <v>0.17817120256144636</v>
      </c>
      <c r="N47" s="339">
        <v>27972</v>
      </c>
      <c r="O47" s="337">
        <v>23484</v>
      </c>
      <c r="P47" s="338"/>
      <c r="Q47" s="337"/>
      <c r="R47" s="338">
        <f t="shared" si="12"/>
        <v>51456</v>
      </c>
      <c r="S47" s="340">
        <f t="shared" si="13"/>
        <v>0.023872398467148545</v>
      </c>
      <c r="T47" s="339">
        <v>28165</v>
      </c>
      <c r="U47" s="337">
        <v>23142</v>
      </c>
      <c r="V47" s="338"/>
      <c r="W47" s="337"/>
      <c r="X47" s="321">
        <f t="shared" si="14"/>
        <v>51307</v>
      </c>
      <c r="Y47" s="336">
        <f t="shared" si="15"/>
        <v>0.0029040871615959585</v>
      </c>
    </row>
    <row r="48" spans="1:25" ht="18.75" customHeight="1">
      <c r="A48" s="342" t="s">
        <v>290</v>
      </c>
      <c r="B48" s="339">
        <v>5820</v>
      </c>
      <c r="C48" s="337">
        <v>4563</v>
      </c>
      <c r="D48" s="338">
        <v>0</v>
      </c>
      <c r="E48" s="337">
        <v>0</v>
      </c>
      <c r="F48" s="338">
        <f t="shared" si="8"/>
        <v>10383</v>
      </c>
      <c r="G48" s="340">
        <f t="shared" si="9"/>
        <v>0.01985702483132143</v>
      </c>
      <c r="H48" s="339">
        <v>120</v>
      </c>
      <c r="I48" s="337"/>
      <c r="J48" s="338">
        <v>0</v>
      </c>
      <c r="K48" s="337">
        <v>0</v>
      </c>
      <c r="L48" s="338">
        <f t="shared" si="10"/>
        <v>120</v>
      </c>
      <c r="M48" s="341">
        <f t="shared" si="11"/>
        <v>85.525</v>
      </c>
      <c r="N48" s="339">
        <v>23448</v>
      </c>
      <c r="O48" s="337">
        <v>18564</v>
      </c>
      <c r="P48" s="338">
        <v>0</v>
      </c>
      <c r="Q48" s="337">
        <v>0</v>
      </c>
      <c r="R48" s="338">
        <f t="shared" si="12"/>
        <v>42012</v>
      </c>
      <c r="S48" s="340">
        <f t="shared" si="13"/>
        <v>0.019490967125346793</v>
      </c>
      <c r="T48" s="339">
        <v>558</v>
      </c>
      <c r="U48" s="337"/>
      <c r="V48" s="338">
        <v>0</v>
      </c>
      <c r="W48" s="337">
        <v>0</v>
      </c>
      <c r="X48" s="321">
        <f t="shared" si="14"/>
        <v>558</v>
      </c>
      <c r="Y48" s="336">
        <f t="shared" si="15"/>
        <v>74.29032258064517</v>
      </c>
    </row>
    <row r="49" spans="1:25" ht="18.75" customHeight="1">
      <c r="A49" s="342" t="s">
        <v>291</v>
      </c>
      <c r="B49" s="339">
        <v>3749</v>
      </c>
      <c r="C49" s="337">
        <v>2997</v>
      </c>
      <c r="D49" s="338">
        <v>0</v>
      </c>
      <c r="E49" s="337">
        <v>0</v>
      </c>
      <c r="F49" s="338">
        <f t="shared" si="8"/>
        <v>6746</v>
      </c>
      <c r="G49" s="340">
        <f t="shared" si="9"/>
        <v>0.012901424396811554</v>
      </c>
      <c r="H49" s="339">
        <v>3529</v>
      </c>
      <c r="I49" s="337">
        <v>2667</v>
      </c>
      <c r="J49" s="338"/>
      <c r="K49" s="337"/>
      <c r="L49" s="338">
        <f t="shared" si="10"/>
        <v>6196</v>
      </c>
      <c r="M49" s="341">
        <f t="shared" si="11"/>
        <v>0.0887669464170433</v>
      </c>
      <c r="N49" s="339">
        <v>18356</v>
      </c>
      <c r="O49" s="337">
        <v>13147</v>
      </c>
      <c r="P49" s="338"/>
      <c r="Q49" s="337"/>
      <c r="R49" s="338">
        <f t="shared" si="12"/>
        <v>31503</v>
      </c>
      <c r="S49" s="340">
        <f t="shared" si="13"/>
        <v>0.01461544171545749</v>
      </c>
      <c r="T49" s="339">
        <v>17040</v>
      </c>
      <c r="U49" s="337">
        <v>12663</v>
      </c>
      <c r="V49" s="338"/>
      <c r="W49" s="337"/>
      <c r="X49" s="321">
        <f t="shared" si="14"/>
        <v>29703</v>
      </c>
      <c r="Y49" s="336">
        <f t="shared" si="15"/>
        <v>0.0605999394000607</v>
      </c>
    </row>
    <row r="50" spans="1:25" ht="18.75" customHeight="1">
      <c r="A50" s="342" t="s">
        <v>292</v>
      </c>
      <c r="B50" s="339">
        <v>1951</v>
      </c>
      <c r="C50" s="337">
        <v>1347</v>
      </c>
      <c r="D50" s="338">
        <v>0</v>
      </c>
      <c r="E50" s="337">
        <v>0</v>
      </c>
      <c r="F50" s="338">
        <f t="shared" si="8"/>
        <v>3298</v>
      </c>
      <c r="G50" s="340">
        <f t="shared" si="9"/>
        <v>0.006307278040421659</v>
      </c>
      <c r="H50" s="339">
        <v>1088</v>
      </c>
      <c r="I50" s="337">
        <v>790</v>
      </c>
      <c r="J50" s="338"/>
      <c r="K50" s="337"/>
      <c r="L50" s="338">
        <f t="shared" si="10"/>
        <v>1878</v>
      </c>
      <c r="M50" s="341">
        <f t="shared" si="11"/>
        <v>0.7561235356762512</v>
      </c>
      <c r="N50" s="339">
        <v>7322</v>
      </c>
      <c r="O50" s="337">
        <v>5771</v>
      </c>
      <c r="P50" s="338"/>
      <c r="Q50" s="337"/>
      <c r="R50" s="338">
        <f t="shared" si="12"/>
        <v>13093</v>
      </c>
      <c r="S50" s="340">
        <f t="shared" si="13"/>
        <v>0.006074341439878263</v>
      </c>
      <c r="T50" s="339">
        <v>4760</v>
      </c>
      <c r="U50" s="337">
        <v>3537</v>
      </c>
      <c r="V50" s="338"/>
      <c r="W50" s="337"/>
      <c r="X50" s="321">
        <f t="shared" si="14"/>
        <v>8297</v>
      </c>
      <c r="Y50" s="336">
        <f t="shared" si="15"/>
        <v>0.5780402555140411</v>
      </c>
    </row>
    <row r="51" spans="1:25" ht="18.75" customHeight="1">
      <c r="A51" s="342" t="s">
        <v>293</v>
      </c>
      <c r="B51" s="339">
        <v>1365</v>
      </c>
      <c r="C51" s="337">
        <v>1487</v>
      </c>
      <c r="D51" s="338">
        <v>0</v>
      </c>
      <c r="E51" s="337">
        <v>0</v>
      </c>
      <c r="F51" s="338">
        <f t="shared" si="8"/>
        <v>2852</v>
      </c>
      <c r="G51" s="340">
        <f t="shared" si="9"/>
        <v>0.005454322914276098</v>
      </c>
      <c r="H51" s="339">
        <v>1088</v>
      </c>
      <c r="I51" s="337">
        <v>1136</v>
      </c>
      <c r="J51" s="338"/>
      <c r="K51" s="337"/>
      <c r="L51" s="338">
        <f t="shared" si="10"/>
        <v>2224</v>
      </c>
      <c r="M51" s="341">
        <f t="shared" si="11"/>
        <v>0.2823741007194245</v>
      </c>
      <c r="N51" s="339">
        <v>4440</v>
      </c>
      <c r="O51" s="337">
        <v>5071</v>
      </c>
      <c r="P51" s="338"/>
      <c r="Q51" s="337"/>
      <c r="R51" s="338">
        <f t="shared" si="12"/>
        <v>9511</v>
      </c>
      <c r="S51" s="340">
        <f t="shared" si="13"/>
        <v>0.0044125151939725165</v>
      </c>
      <c r="T51" s="339">
        <v>4358</v>
      </c>
      <c r="U51" s="337">
        <v>4510</v>
      </c>
      <c r="V51" s="338"/>
      <c r="W51" s="337"/>
      <c r="X51" s="321">
        <f t="shared" si="14"/>
        <v>8868</v>
      </c>
      <c r="Y51" s="336">
        <f t="shared" si="15"/>
        <v>0.07250789354984222</v>
      </c>
    </row>
    <row r="52" spans="1:25" ht="18.75" customHeight="1">
      <c r="A52" s="342" t="s">
        <v>294</v>
      </c>
      <c r="B52" s="339">
        <v>1008</v>
      </c>
      <c r="C52" s="337">
        <v>1177</v>
      </c>
      <c r="D52" s="338">
        <v>9</v>
      </c>
      <c r="E52" s="337">
        <v>0</v>
      </c>
      <c r="F52" s="338">
        <f t="shared" si="8"/>
        <v>2194</v>
      </c>
      <c r="G52" s="340">
        <f t="shared" si="9"/>
        <v>0.004195927234895427</v>
      </c>
      <c r="H52" s="339">
        <v>1206</v>
      </c>
      <c r="I52" s="337">
        <v>1040</v>
      </c>
      <c r="J52" s="338"/>
      <c r="K52" s="337"/>
      <c r="L52" s="338">
        <f t="shared" si="10"/>
        <v>2246</v>
      </c>
      <c r="M52" s="341">
        <f t="shared" si="11"/>
        <v>-0.02315227070347281</v>
      </c>
      <c r="N52" s="339">
        <v>6249</v>
      </c>
      <c r="O52" s="337">
        <v>5035</v>
      </c>
      <c r="P52" s="338">
        <v>12</v>
      </c>
      <c r="Q52" s="337"/>
      <c r="R52" s="338">
        <f t="shared" si="12"/>
        <v>11296</v>
      </c>
      <c r="S52" s="340">
        <f t="shared" si="13"/>
        <v>0.005240644688372783</v>
      </c>
      <c r="T52" s="339">
        <v>6505</v>
      </c>
      <c r="U52" s="337">
        <v>4724</v>
      </c>
      <c r="V52" s="338"/>
      <c r="W52" s="337"/>
      <c r="X52" s="321">
        <f t="shared" si="14"/>
        <v>11229</v>
      </c>
      <c r="Y52" s="336">
        <f t="shared" si="15"/>
        <v>0.0059666933832041025</v>
      </c>
    </row>
    <row r="53" spans="1:25" ht="18.75" customHeight="1">
      <c r="A53" s="342" t="s">
        <v>295</v>
      </c>
      <c r="B53" s="339">
        <v>338</v>
      </c>
      <c r="C53" s="337">
        <v>304</v>
      </c>
      <c r="D53" s="338">
        <v>5</v>
      </c>
      <c r="E53" s="337">
        <v>0</v>
      </c>
      <c r="F53" s="338">
        <f t="shared" si="8"/>
        <v>647</v>
      </c>
      <c r="G53" s="340">
        <f t="shared" si="9"/>
        <v>0.0012373586695429996</v>
      </c>
      <c r="H53" s="339">
        <v>482</v>
      </c>
      <c r="I53" s="337">
        <v>365</v>
      </c>
      <c r="J53" s="338">
        <v>5</v>
      </c>
      <c r="K53" s="337"/>
      <c r="L53" s="338">
        <f t="shared" si="10"/>
        <v>852</v>
      </c>
      <c r="M53" s="341">
        <f t="shared" si="11"/>
        <v>-0.24061032863849763</v>
      </c>
      <c r="N53" s="339">
        <v>1364</v>
      </c>
      <c r="O53" s="337">
        <v>1197</v>
      </c>
      <c r="P53" s="338">
        <v>10</v>
      </c>
      <c r="Q53" s="337"/>
      <c r="R53" s="338">
        <f t="shared" si="12"/>
        <v>2571</v>
      </c>
      <c r="S53" s="340">
        <f t="shared" si="13"/>
        <v>0.0011927848347916454</v>
      </c>
      <c r="T53" s="339">
        <v>1640</v>
      </c>
      <c r="U53" s="337">
        <v>1581</v>
      </c>
      <c r="V53" s="338">
        <v>30</v>
      </c>
      <c r="W53" s="337"/>
      <c r="X53" s="321">
        <f t="shared" si="14"/>
        <v>3251</v>
      </c>
      <c r="Y53" s="336">
        <f t="shared" si="15"/>
        <v>-0.2091664103352815</v>
      </c>
    </row>
    <row r="54" spans="1:25" ht="18.75" customHeight="1">
      <c r="A54" s="342" t="s">
        <v>296</v>
      </c>
      <c r="B54" s="339">
        <v>344</v>
      </c>
      <c r="C54" s="337">
        <v>246</v>
      </c>
      <c r="D54" s="338">
        <v>5</v>
      </c>
      <c r="E54" s="337">
        <v>0</v>
      </c>
      <c r="F54" s="338">
        <f t="shared" si="8"/>
        <v>595</v>
      </c>
      <c r="G54" s="340">
        <f t="shared" si="9"/>
        <v>0.0011379109866740105</v>
      </c>
      <c r="H54" s="339">
        <v>253</v>
      </c>
      <c r="I54" s="337">
        <v>211</v>
      </c>
      <c r="J54" s="338"/>
      <c r="K54" s="337"/>
      <c r="L54" s="338">
        <f t="shared" si="10"/>
        <v>464</v>
      </c>
      <c r="M54" s="341">
        <f t="shared" si="11"/>
        <v>0.2823275862068966</v>
      </c>
      <c r="N54" s="339">
        <v>1214</v>
      </c>
      <c r="O54" s="337">
        <v>1135</v>
      </c>
      <c r="P54" s="338">
        <v>12</v>
      </c>
      <c r="Q54" s="337"/>
      <c r="R54" s="338">
        <f t="shared" si="12"/>
        <v>2361</v>
      </c>
      <c r="S54" s="340">
        <f t="shared" si="13"/>
        <v>0.0010953578354504375</v>
      </c>
      <c r="T54" s="339">
        <v>1105</v>
      </c>
      <c r="U54" s="337">
        <v>1025</v>
      </c>
      <c r="V54" s="338"/>
      <c r="W54" s="337"/>
      <c r="X54" s="321">
        <f t="shared" si="14"/>
        <v>2130</v>
      </c>
      <c r="Y54" s="336">
        <f t="shared" si="15"/>
        <v>0.10845070422535219</v>
      </c>
    </row>
    <row r="55" spans="1:25" ht="18.75" customHeight="1">
      <c r="A55" s="342" t="s">
        <v>297</v>
      </c>
      <c r="B55" s="339">
        <v>331</v>
      </c>
      <c r="C55" s="337">
        <v>183</v>
      </c>
      <c r="D55" s="338">
        <v>0</v>
      </c>
      <c r="E55" s="337">
        <v>0</v>
      </c>
      <c r="F55" s="338">
        <f t="shared" si="8"/>
        <v>514</v>
      </c>
      <c r="G55" s="340">
        <f t="shared" si="9"/>
        <v>0.000983002096051162</v>
      </c>
      <c r="H55" s="339">
        <v>401</v>
      </c>
      <c r="I55" s="337">
        <v>242</v>
      </c>
      <c r="J55" s="338"/>
      <c r="K55" s="337"/>
      <c r="L55" s="338">
        <f t="shared" si="10"/>
        <v>643</v>
      </c>
      <c r="M55" s="341">
        <f t="shared" si="11"/>
        <v>-0.20062208398133752</v>
      </c>
      <c r="N55" s="339">
        <v>2093</v>
      </c>
      <c r="O55" s="337">
        <v>1024</v>
      </c>
      <c r="P55" s="338"/>
      <c r="Q55" s="337"/>
      <c r="R55" s="338">
        <f t="shared" si="12"/>
        <v>3117</v>
      </c>
      <c r="S55" s="340">
        <f t="shared" si="13"/>
        <v>0.001446095033078786</v>
      </c>
      <c r="T55" s="339">
        <v>2455</v>
      </c>
      <c r="U55" s="337">
        <v>1159</v>
      </c>
      <c r="V55" s="338"/>
      <c r="W55" s="337"/>
      <c r="X55" s="321">
        <f t="shared" si="14"/>
        <v>3614</v>
      </c>
      <c r="Y55" s="336">
        <f t="shared" si="15"/>
        <v>-0.13752075262866625</v>
      </c>
    </row>
    <row r="56" spans="1:25" ht="18.75" customHeight="1" thickBot="1">
      <c r="A56" s="342" t="s">
        <v>256</v>
      </c>
      <c r="B56" s="339">
        <v>2244</v>
      </c>
      <c r="C56" s="337">
        <v>789</v>
      </c>
      <c r="D56" s="338">
        <v>26</v>
      </c>
      <c r="E56" s="337">
        <v>0</v>
      </c>
      <c r="F56" s="338">
        <f t="shared" si="8"/>
        <v>3059</v>
      </c>
      <c r="G56" s="340">
        <f t="shared" si="9"/>
        <v>0.005850201190312266</v>
      </c>
      <c r="H56" s="339">
        <v>2587</v>
      </c>
      <c r="I56" s="337">
        <v>803</v>
      </c>
      <c r="J56" s="338">
        <v>15</v>
      </c>
      <c r="K56" s="337">
        <v>2</v>
      </c>
      <c r="L56" s="338">
        <f t="shared" si="10"/>
        <v>3407</v>
      </c>
      <c r="M56" s="341">
        <f t="shared" si="11"/>
        <v>-0.10214264749046087</v>
      </c>
      <c r="N56" s="339">
        <v>12801</v>
      </c>
      <c r="O56" s="337">
        <v>3462</v>
      </c>
      <c r="P56" s="338">
        <v>83</v>
      </c>
      <c r="Q56" s="337">
        <v>23</v>
      </c>
      <c r="R56" s="338">
        <f t="shared" si="12"/>
        <v>16369</v>
      </c>
      <c r="S56" s="340">
        <f t="shared" si="13"/>
        <v>0.007594202629601106</v>
      </c>
      <c r="T56" s="339">
        <v>15248</v>
      </c>
      <c r="U56" s="337">
        <v>3464</v>
      </c>
      <c r="V56" s="338">
        <v>70</v>
      </c>
      <c r="W56" s="337">
        <v>6</v>
      </c>
      <c r="X56" s="321">
        <f t="shared" si="14"/>
        <v>18788</v>
      </c>
      <c r="Y56" s="336">
        <f t="shared" si="15"/>
        <v>-0.1287523951458378</v>
      </c>
    </row>
    <row r="57" spans="1:25" s="328" customFormat="1" ht="18.75" customHeight="1">
      <c r="A57" s="335" t="s">
        <v>61</v>
      </c>
      <c r="B57" s="332">
        <f>SUM(B58:B68)</f>
        <v>54506</v>
      </c>
      <c r="C57" s="331">
        <f>SUM(C58:C68)</f>
        <v>52968</v>
      </c>
      <c r="D57" s="330">
        <f>SUM(D58:D68)</f>
        <v>1665</v>
      </c>
      <c r="E57" s="331">
        <f>SUM(E58:E68)</f>
        <v>1605</v>
      </c>
      <c r="F57" s="330">
        <f t="shared" si="8"/>
        <v>110744</v>
      </c>
      <c r="G57" s="333">
        <f t="shared" si="9"/>
        <v>0.21179296522391028</v>
      </c>
      <c r="H57" s="332">
        <f>SUM(H58:H68)</f>
        <v>40946</v>
      </c>
      <c r="I57" s="331">
        <f>SUM(I58:I68)</f>
        <v>43563</v>
      </c>
      <c r="J57" s="330">
        <f>SUM(J58:J68)</f>
        <v>1308</v>
      </c>
      <c r="K57" s="331">
        <f>SUM(K58:K68)</f>
        <v>1690</v>
      </c>
      <c r="L57" s="330">
        <f t="shared" si="10"/>
        <v>87507</v>
      </c>
      <c r="M57" s="334">
        <f t="shared" si="11"/>
        <v>0.2655444707280561</v>
      </c>
      <c r="N57" s="332">
        <f>SUM(N58:N68)</f>
        <v>232895</v>
      </c>
      <c r="O57" s="331">
        <f>SUM(O58:O68)</f>
        <v>205956</v>
      </c>
      <c r="P57" s="330">
        <f>SUM(P58:P68)</f>
        <v>5791</v>
      </c>
      <c r="Q57" s="331">
        <f>SUM(Q58:Q68)</f>
        <v>6028</v>
      </c>
      <c r="R57" s="330">
        <f t="shared" si="12"/>
        <v>450670</v>
      </c>
      <c r="S57" s="333">
        <f t="shared" si="13"/>
        <v>0.2090829799671532</v>
      </c>
      <c r="T57" s="332">
        <f>SUM(T58:T68)</f>
        <v>186670</v>
      </c>
      <c r="U57" s="331">
        <f>SUM(U58:U68)</f>
        <v>174111</v>
      </c>
      <c r="V57" s="330">
        <f>SUM(V58:V68)</f>
        <v>5559</v>
      </c>
      <c r="W57" s="331">
        <f>SUM(W58:W68)</f>
        <v>6353</v>
      </c>
      <c r="X57" s="330">
        <f t="shared" si="14"/>
        <v>372693</v>
      </c>
      <c r="Y57" s="329">
        <f t="shared" si="15"/>
        <v>0.20922582393551803</v>
      </c>
    </row>
    <row r="58" spans="1:25" s="312" customFormat="1" ht="18.75" customHeight="1">
      <c r="A58" s="327" t="s">
        <v>298</v>
      </c>
      <c r="B58" s="325">
        <v>14036</v>
      </c>
      <c r="C58" s="322">
        <v>13653</v>
      </c>
      <c r="D58" s="321">
        <v>120</v>
      </c>
      <c r="E58" s="322">
        <v>175</v>
      </c>
      <c r="F58" s="321">
        <f t="shared" si="8"/>
        <v>27984</v>
      </c>
      <c r="G58" s="324">
        <f t="shared" si="9"/>
        <v>0.05351815302703447</v>
      </c>
      <c r="H58" s="325">
        <v>9973</v>
      </c>
      <c r="I58" s="322">
        <v>11520</v>
      </c>
      <c r="J58" s="321">
        <v>25</v>
      </c>
      <c r="K58" s="322"/>
      <c r="L58" s="321">
        <f t="shared" si="10"/>
        <v>21518</v>
      </c>
      <c r="M58" s="326">
        <f t="shared" si="11"/>
        <v>0.3004926108374384</v>
      </c>
      <c r="N58" s="325">
        <v>60186</v>
      </c>
      <c r="O58" s="322">
        <v>56670</v>
      </c>
      <c r="P58" s="321">
        <v>131</v>
      </c>
      <c r="Q58" s="322">
        <v>188</v>
      </c>
      <c r="R58" s="321">
        <f t="shared" si="12"/>
        <v>117175</v>
      </c>
      <c r="S58" s="324">
        <f t="shared" si="13"/>
        <v>0.054361945941933505</v>
      </c>
      <c r="T58" s="323">
        <v>44572</v>
      </c>
      <c r="U58" s="322">
        <v>45309</v>
      </c>
      <c r="V58" s="321">
        <v>221</v>
      </c>
      <c r="W58" s="322">
        <v>207</v>
      </c>
      <c r="X58" s="321">
        <f t="shared" si="14"/>
        <v>90309</v>
      </c>
      <c r="Y58" s="320">
        <f t="shared" si="15"/>
        <v>0.2974897297057879</v>
      </c>
    </row>
    <row r="59" spans="1:25" s="312" customFormat="1" ht="18.75" customHeight="1">
      <c r="A59" s="327" t="s">
        <v>299</v>
      </c>
      <c r="B59" s="325">
        <v>7222</v>
      </c>
      <c r="C59" s="322">
        <v>8837</v>
      </c>
      <c r="D59" s="321">
        <v>0</v>
      </c>
      <c r="E59" s="322">
        <v>0</v>
      </c>
      <c r="F59" s="321">
        <f t="shared" si="8"/>
        <v>16059</v>
      </c>
      <c r="G59" s="324">
        <f t="shared" si="9"/>
        <v>0.030712121907559554</v>
      </c>
      <c r="H59" s="325">
        <v>5863</v>
      </c>
      <c r="I59" s="322">
        <v>6396</v>
      </c>
      <c r="J59" s="321"/>
      <c r="K59" s="322"/>
      <c r="L59" s="321">
        <f t="shared" si="10"/>
        <v>12259</v>
      </c>
      <c r="M59" s="326">
        <f t="shared" si="11"/>
        <v>0.30997634391059625</v>
      </c>
      <c r="N59" s="325">
        <v>29576</v>
      </c>
      <c r="O59" s="322">
        <v>32378</v>
      </c>
      <c r="P59" s="321"/>
      <c r="Q59" s="322"/>
      <c r="R59" s="321">
        <f t="shared" si="12"/>
        <v>61954</v>
      </c>
      <c r="S59" s="324">
        <f t="shared" si="13"/>
        <v>0.028742820558024736</v>
      </c>
      <c r="T59" s="323">
        <v>25263</v>
      </c>
      <c r="U59" s="322">
        <v>25217</v>
      </c>
      <c r="V59" s="321">
        <v>54</v>
      </c>
      <c r="W59" s="322">
        <v>26</v>
      </c>
      <c r="X59" s="321">
        <f t="shared" si="14"/>
        <v>50560</v>
      </c>
      <c r="Y59" s="320">
        <f t="shared" si="15"/>
        <v>0.2253560126582279</v>
      </c>
    </row>
    <row r="60" spans="1:25" s="312" customFormat="1" ht="18.75" customHeight="1">
      <c r="A60" s="327" t="s">
        <v>300</v>
      </c>
      <c r="B60" s="325">
        <v>6626</v>
      </c>
      <c r="C60" s="322">
        <v>5815</v>
      </c>
      <c r="D60" s="321">
        <v>4</v>
      </c>
      <c r="E60" s="322">
        <v>6</v>
      </c>
      <c r="F60" s="321">
        <f t="shared" si="8"/>
        <v>12451</v>
      </c>
      <c r="G60" s="324">
        <f t="shared" si="9"/>
        <v>0.023811982680803537</v>
      </c>
      <c r="H60" s="325">
        <v>5372</v>
      </c>
      <c r="I60" s="322">
        <v>5560</v>
      </c>
      <c r="J60" s="321"/>
      <c r="K60" s="322">
        <v>5</v>
      </c>
      <c r="L60" s="321">
        <f t="shared" si="10"/>
        <v>10937</v>
      </c>
      <c r="M60" s="326">
        <f t="shared" si="11"/>
        <v>0.1384291853341868</v>
      </c>
      <c r="N60" s="325">
        <v>28106</v>
      </c>
      <c r="O60" s="322">
        <v>22533</v>
      </c>
      <c r="P60" s="321">
        <v>303</v>
      </c>
      <c r="Q60" s="322">
        <v>227</v>
      </c>
      <c r="R60" s="321">
        <f t="shared" si="12"/>
        <v>51169</v>
      </c>
      <c r="S60" s="324">
        <f t="shared" si="13"/>
        <v>0.02373924823471556</v>
      </c>
      <c r="T60" s="323">
        <v>25688</v>
      </c>
      <c r="U60" s="322">
        <v>22599</v>
      </c>
      <c r="V60" s="321">
        <v>18</v>
      </c>
      <c r="W60" s="322">
        <v>10</v>
      </c>
      <c r="X60" s="321">
        <f t="shared" si="14"/>
        <v>48315</v>
      </c>
      <c r="Y60" s="320">
        <f t="shared" si="15"/>
        <v>0.05907068198282106</v>
      </c>
    </row>
    <row r="61" spans="1:25" s="312" customFormat="1" ht="18.75" customHeight="1">
      <c r="A61" s="327" t="s">
        <v>301</v>
      </c>
      <c r="B61" s="325">
        <v>5302</v>
      </c>
      <c r="C61" s="322">
        <v>4608</v>
      </c>
      <c r="D61" s="321">
        <v>0</v>
      </c>
      <c r="E61" s="322">
        <v>0</v>
      </c>
      <c r="F61" s="321">
        <f t="shared" si="8"/>
        <v>9910</v>
      </c>
      <c r="G61" s="324">
        <f t="shared" si="9"/>
        <v>0.018952433408301588</v>
      </c>
      <c r="H61" s="325">
        <v>3367</v>
      </c>
      <c r="I61" s="322">
        <v>4176</v>
      </c>
      <c r="J61" s="321"/>
      <c r="K61" s="322"/>
      <c r="L61" s="321">
        <f t="shared" si="10"/>
        <v>7543</v>
      </c>
      <c r="M61" s="326">
        <f t="shared" si="11"/>
        <v>0.31380087498342824</v>
      </c>
      <c r="N61" s="325">
        <v>23465</v>
      </c>
      <c r="O61" s="322">
        <v>16720</v>
      </c>
      <c r="P61" s="321">
        <v>12</v>
      </c>
      <c r="Q61" s="322">
        <v>4</v>
      </c>
      <c r="R61" s="321">
        <f t="shared" si="12"/>
        <v>40201</v>
      </c>
      <c r="S61" s="324">
        <f t="shared" si="13"/>
        <v>0.0186507752405519</v>
      </c>
      <c r="T61" s="323">
        <v>14803</v>
      </c>
      <c r="U61" s="322">
        <v>16197</v>
      </c>
      <c r="V61" s="321"/>
      <c r="W61" s="322">
        <v>3</v>
      </c>
      <c r="X61" s="321">
        <f t="shared" si="14"/>
        <v>31003</v>
      </c>
      <c r="Y61" s="320">
        <f t="shared" si="15"/>
        <v>0.2966809663580945</v>
      </c>
    </row>
    <row r="62" spans="1:25" s="312" customFormat="1" ht="18.75" customHeight="1">
      <c r="A62" s="327" t="s">
        <v>302</v>
      </c>
      <c r="B62" s="325">
        <v>3094</v>
      </c>
      <c r="C62" s="322">
        <v>3030</v>
      </c>
      <c r="D62" s="321">
        <v>0</v>
      </c>
      <c r="E62" s="322">
        <v>0</v>
      </c>
      <c r="F62" s="321">
        <f t="shared" si="8"/>
        <v>6124</v>
      </c>
      <c r="G62" s="324">
        <f t="shared" si="9"/>
        <v>0.01171187711326326</v>
      </c>
      <c r="H62" s="325">
        <v>1828</v>
      </c>
      <c r="I62" s="322">
        <v>1661</v>
      </c>
      <c r="J62" s="321"/>
      <c r="K62" s="322"/>
      <c r="L62" s="321">
        <f t="shared" si="10"/>
        <v>3489</v>
      </c>
      <c r="M62" s="326">
        <f t="shared" si="11"/>
        <v>0.7552307251361421</v>
      </c>
      <c r="N62" s="325">
        <v>11445</v>
      </c>
      <c r="O62" s="322">
        <v>10971</v>
      </c>
      <c r="P62" s="321"/>
      <c r="Q62" s="322"/>
      <c r="R62" s="321">
        <f t="shared" si="12"/>
        <v>22416</v>
      </c>
      <c r="S62" s="324">
        <f t="shared" si="13"/>
        <v>0.010399636272535793</v>
      </c>
      <c r="T62" s="323">
        <v>8649</v>
      </c>
      <c r="U62" s="322">
        <v>7574</v>
      </c>
      <c r="V62" s="321"/>
      <c r="W62" s="322">
        <v>0</v>
      </c>
      <c r="X62" s="321">
        <f t="shared" si="14"/>
        <v>16223</v>
      </c>
      <c r="Y62" s="320">
        <f t="shared" si="15"/>
        <v>0.3817419712753498</v>
      </c>
    </row>
    <row r="63" spans="1:25" s="312" customFormat="1" ht="18.75" customHeight="1">
      <c r="A63" s="327" t="s">
        <v>303</v>
      </c>
      <c r="B63" s="325">
        <v>1778</v>
      </c>
      <c r="C63" s="322">
        <v>2418</v>
      </c>
      <c r="D63" s="321">
        <v>0</v>
      </c>
      <c r="E63" s="322">
        <v>0</v>
      </c>
      <c r="F63" s="321">
        <f>SUM(B63:E63)</f>
        <v>4196</v>
      </c>
      <c r="G63" s="324">
        <f>F63/$F$9</f>
        <v>0.008024663025351509</v>
      </c>
      <c r="H63" s="325">
        <v>2049</v>
      </c>
      <c r="I63" s="322">
        <v>2271</v>
      </c>
      <c r="J63" s="321">
        <v>3</v>
      </c>
      <c r="K63" s="322"/>
      <c r="L63" s="321">
        <f>SUM(H63:K63)</f>
        <v>4323</v>
      </c>
      <c r="M63" s="326">
        <f>IF(ISERROR(F63/L63-1),"         /0",(F63/L63-1))</f>
        <v>-0.02937774693499884</v>
      </c>
      <c r="N63" s="325">
        <v>9957</v>
      </c>
      <c r="O63" s="322">
        <v>9724</v>
      </c>
      <c r="P63" s="321">
        <v>8</v>
      </c>
      <c r="Q63" s="322">
        <v>1</v>
      </c>
      <c r="R63" s="321">
        <f>SUM(N63:Q63)</f>
        <v>19690</v>
      </c>
      <c r="S63" s="324">
        <f>R63/$R$9</f>
        <v>0.009134941033468494</v>
      </c>
      <c r="T63" s="323">
        <v>9880</v>
      </c>
      <c r="U63" s="322">
        <v>9708</v>
      </c>
      <c r="V63" s="321">
        <v>6</v>
      </c>
      <c r="W63" s="322"/>
      <c r="X63" s="321">
        <f>SUM(T63:W63)</f>
        <v>19594</v>
      </c>
      <c r="Y63" s="320">
        <f>IF(ISERROR(R63/X63-1),"         /0",(R63/X63-1))</f>
        <v>0.004899459018066654</v>
      </c>
    </row>
    <row r="64" spans="1:25" s="312" customFormat="1" ht="18.75" customHeight="1">
      <c r="A64" s="327" t="s">
        <v>304</v>
      </c>
      <c r="B64" s="325">
        <v>2025</v>
      </c>
      <c r="C64" s="322">
        <v>1935</v>
      </c>
      <c r="D64" s="321">
        <v>0</v>
      </c>
      <c r="E64" s="322">
        <v>1</v>
      </c>
      <c r="F64" s="321">
        <f t="shared" si="8"/>
        <v>3961</v>
      </c>
      <c r="G64" s="324">
        <f t="shared" si="9"/>
        <v>0.00757523599700127</v>
      </c>
      <c r="H64" s="325">
        <v>1746</v>
      </c>
      <c r="I64" s="322">
        <v>1777</v>
      </c>
      <c r="J64" s="321"/>
      <c r="K64" s="322"/>
      <c r="L64" s="321">
        <f t="shared" si="10"/>
        <v>3523</v>
      </c>
      <c r="M64" s="326">
        <f t="shared" si="11"/>
        <v>0.12432585864320189</v>
      </c>
      <c r="N64" s="325">
        <v>9287</v>
      </c>
      <c r="O64" s="322">
        <v>7736</v>
      </c>
      <c r="P64" s="321">
        <v>1</v>
      </c>
      <c r="Q64" s="322">
        <v>1</v>
      </c>
      <c r="R64" s="321">
        <f t="shared" si="12"/>
        <v>17025</v>
      </c>
      <c r="S64" s="324">
        <f t="shared" si="13"/>
        <v>0.007898546018019356</v>
      </c>
      <c r="T64" s="323">
        <v>9097</v>
      </c>
      <c r="U64" s="322">
        <v>7712</v>
      </c>
      <c r="V64" s="321"/>
      <c r="W64" s="322">
        <v>1</v>
      </c>
      <c r="X64" s="321">
        <f t="shared" si="14"/>
        <v>16810</v>
      </c>
      <c r="Y64" s="320">
        <f t="shared" si="15"/>
        <v>0.012790005948839944</v>
      </c>
    </row>
    <row r="65" spans="1:25" s="312" customFormat="1" ht="18.75" customHeight="1">
      <c r="A65" s="327" t="s">
        <v>305</v>
      </c>
      <c r="B65" s="325">
        <v>1061</v>
      </c>
      <c r="C65" s="322">
        <v>1029</v>
      </c>
      <c r="D65" s="321">
        <v>0</v>
      </c>
      <c r="E65" s="322">
        <v>0</v>
      </c>
      <c r="F65" s="321">
        <f t="shared" si="8"/>
        <v>2090</v>
      </c>
      <c r="G65" s="324">
        <f t="shared" si="9"/>
        <v>0.003997031869157449</v>
      </c>
      <c r="H65" s="325">
        <v>904</v>
      </c>
      <c r="I65" s="322">
        <v>958</v>
      </c>
      <c r="J65" s="321"/>
      <c r="K65" s="322"/>
      <c r="L65" s="321">
        <f t="shared" si="10"/>
        <v>1862</v>
      </c>
      <c r="M65" s="326">
        <f t="shared" si="11"/>
        <v>0.12244897959183665</v>
      </c>
      <c r="N65" s="325">
        <v>3853</v>
      </c>
      <c r="O65" s="322">
        <v>3681</v>
      </c>
      <c r="P65" s="321"/>
      <c r="Q65" s="322"/>
      <c r="R65" s="321">
        <f t="shared" si="12"/>
        <v>7534</v>
      </c>
      <c r="S65" s="324">
        <f t="shared" si="13"/>
        <v>0.003495309585888859</v>
      </c>
      <c r="T65" s="323">
        <v>3749</v>
      </c>
      <c r="U65" s="322">
        <v>3791</v>
      </c>
      <c r="V65" s="321"/>
      <c r="W65" s="322"/>
      <c r="X65" s="321">
        <f t="shared" si="14"/>
        <v>7540</v>
      </c>
      <c r="Y65" s="320">
        <f t="shared" si="15"/>
        <v>-0.0007957559681697202</v>
      </c>
    </row>
    <row r="66" spans="1:25" s="312" customFormat="1" ht="18.75" customHeight="1">
      <c r="A66" s="327" t="s">
        <v>306</v>
      </c>
      <c r="B66" s="325">
        <v>828</v>
      </c>
      <c r="C66" s="322">
        <v>720</v>
      </c>
      <c r="D66" s="321">
        <v>0</v>
      </c>
      <c r="E66" s="322">
        <v>0</v>
      </c>
      <c r="F66" s="321">
        <f t="shared" si="8"/>
        <v>1548</v>
      </c>
      <c r="G66" s="324">
        <f t="shared" si="9"/>
        <v>0.0029604810207922157</v>
      </c>
      <c r="H66" s="325">
        <v>711</v>
      </c>
      <c r="I66" s="322">
        <v>580</v>
      </c>
      <c r="J66" s="321"/>
      <c r="K66" s="322"/>
      <c r="L66" s="321">
        <f t="shared" si="10"/>
        <v>1291</v>
      </c>
      <c r="M66" s="326">
        <f t="shared" si="11"/>
        <v>0.19907048799380322</v>
      </c>
      <c r="N66" s="325">
        <v>3651</v>
      </c>
      <c r="O66" s="322">
        <v>2401</v>
      </c>
      <c r="P66" s="321"/>
      <c r="Q66" s="322"/>
      <c r="R66" s="321">
        <f t="shared" si="12"/>
        <v>6052</v>
      </c>
      <c r="S66" s="324">
        <f t="shared" si="13"/>
        <v>0.0028077533333951917</v>
      </c>
      <c r="T66" s="323">
        <v>3468</v>
      </c>
      <c r="U66" s="322">
        <v>2702</v>
      </c>
      <c r="V66" s="321">
        <v>1</v>
      </c>
      <c r="W66" s="322"/>
      <c r="X66" s="321">
        <f t="shared" si="14"/>
        <v>6171</v>
      </c>
      <c r="Y66" s="320">
        <f t="shared" si="15"/>
        <v>-0.019283746556473802</v>
      </c>
    </row>
    <row r="67" spans="1:25" s="312" customFormat="1" ht="18.75" customHeight="1">
      <c r="A67" s="327" t="s">
        <v>307</v>
      </c>
      <c r="B67" s="325">
        <v>102</v>
      </c>
      <c r="C67" s="322">
        <v>241</v>
      </c>
      <c r="D67" s="321">
        <v>503</v>
      </c>
      <c r="E67" s="322">
        <v>489</v>
      </c>
      <c r="F67" s="321">
        <f t="shared" si="8"/>
        <v>1335</v>
      </c>
      <c r="G67" s="324">
        <f t="shared" si="9"/>
        <v>0.0025531280121173176</v>
      </c>
      <c r="H67" s="325">
        <v>171</v>
      </c>
      <c r="I67" s="322">
        <v>108</v>
      </c>
      <c r="J67" s="321">
        <v>151</v>
      </c>
      <c r="K67" s="322">
        <v>566</v>
      </c>
      <c r="L67" s="321">
        <f t="shared" si="10"/>
        <v>996</v>
      </c>
      <c r="M67" s="326">
        <f t="shared" si="11"/>
        <v>0.34036144578313254</v>
      </c>
      <c r="N67" s="325">
        <v>415</v>
      </c>
      <c r="O67" s="322">
        <v>464</v>
      </c>
      <c r="P67" s="321">
        <v>1706</v>
      </c>
      <c r="Q67" s="322">
        <v>2086</v>
      </c>
      <c r="R67" s="321">
        <f t="shared" si="12"/>
        <v>4671</v>
      </c>
      <c r="S67" s="324">
        <f t="shared" si="13"/>
        <v>0.0021670548282037246</v>
      </c>
      <c r="T67" s="323">
        <v>726</v>
      </c>
      <c r="U67" s="322">
        <v>270</v>
      </c>
      <c r="V67" s="321">
        <v>1674</v>
      </c>
      <c r="W67" s="322">
        <v>2407</v>
      </c>
      <c r="X67" s="321">
        <f t="shared" si="14"/>
        <v>5077</v>
      </c>
      <c r="Y67" s="320">
        <f t="shared" si="15"/>
        <v>-0.07996848532597989</v>
      </c>
    </row>
    <row r="68" spans="1:25" s="312" customFormat="1" ht="18.75" customHeight="1" thickBot="1">
      <c r="A68" s="327" t="s">
        <v>256</v>
      </c>
      <c r="B68" s="325">
        <v>12432</v>
      </c>
      <c r="C68" s="322">
        <v>10682</v>
      </c>
      <c r="D68" s="321">
        <v>1038</v>
      </c>
      <c r="E68" s="322">
        <v>934</v>
      </c>
      <c r="F68" s="321">
        <f t="shared" si="8"/>
        <v>25086</v>
      </c>
      <c r="G68" s="324">
        <f t="shared" si="9"/>
        <v>0.04797585716252811</v>
      </c>
      <c r="H68" s="325">
        <v>8962</v>
      </c>
      <c r="I68" s="322">
        <v>8556</v>
      </c>
      <c r="J68" s="321">
        <v>1129</v>
      </c>
      <c r="K68" s="322">
        <v>1119</v>
      </c>
      <c r="L68" s="321">
        <f t="shared" si="10"/>
        <v>19766</v>
      </c>
      <c r="M68" s="326">
        <f t="shared" si="11"/>
        <v>0.2691490438126074</v>
      </c>
      <c r="N68" s="325">
        <v>52954</v>
      </c>
      <c r="O68" s="322">
        <v>42678</v>
      </c>
      <c r="P68" s="321">
        <v>3630</v>
      </c>
      <c r="Q68" s="322">
        <v>3521</v>
      </c>
      <c r="R68" s="321">
        <f t="shared" si="12"/>
        <v>102783</v>
      </c>
      <c r="S68" s="324">
        <f t="shared" si="13"/>
        <v>0.04768494892041606</v>
      </c>
      <c r="T68" s="323">
        <v>40775</v>
      </c>
      <c r="U68" s="322">
        <v>33032</v>
      </c>
      <c r="V68" s="321">
        <v>3585</v>
      </c>
      <c r="W68" s="322">
        <v>3699</v>
      </c>
      <c r="X68" s="321">
        <f t="shared" si="14"/>
        <v>81091</v>
      </c>
      <c r="Y68" s="320">
        <f t="shared" si="15"/>
        <v>0.26750194226239654</v>
      </c>
    </row>
    <row r="69" spans="1:25" s="328" customFormat="1" ht="18.75" customHeight="1">
      <c r="A69" s="335" t="s">
        <v>60</v>
      </c>
      <c r="B69" s="332">
        <f>SUM(B70:B76)</f>
        <v>5878</v>
      </c>
      <c r="C69" s="331">
        <f>SUM(C70:C76)</f>
        <v>5490</v>
      </c>
      <c r="D69" s="330">
        <f>SUM(D70:D76)</f>
        <v>144</v>
      </c>
      <c r="E69" s="331">
        <f>SUM(E70:E76)</f>
        <v>225</v>
      </c>
      <c r="F69" s="330">
        <f t="shared" si="8"/>
        <v>11737</v>
      </c>
      <c r="G69" s="333">
        <f t="shared" si="9"/>
        <v>0.022446489496794723</v>
      </c>
      <c r="H69" s="332">
        <f>SUM(H70:H76)</f>
        <v>3921</v>
      </c>
      <c r="I69" s="331">
        <f>SUM(I70:I76)</f>
        <v>4740</v>
      </c>
      <c r="J69" s="330">
        <f>SUM(J70:J76)</f>
        <v>155</v>
      </c>
      <c r="K69" s="331">
        <f>SUM(K70:K76)</f>
        <v>453</v>
      </c>
      <c r="L69" s="330">
        <f t="shared" si="10"/>
        <v>9269</v>
      </c>
      <c r="M69" s="334">
        <f t="shared" si="11"/>
        <v>0.26626389038731246</v>
      </c>
      <c r="N69" s="332">
        <f>SUM(N70:N76)</f>
        <v>20544</v>
      </c>
      <c r="O69" s="331">
        <f>SUM(O70:O76)</f>
        <v>20151</v>
      </c>
      <c r="P69" s="330">
        <f>SUM(P70:P76)</f>
        <v>331</v>
      </c>
      <c r="Q69" s="331">
        <f>SUM(Q70:Q76)</f>
        <v>523</v>
      </c>
      <c r="R69" s="330">
        <f t="shared" si="12"/>
        <v>41549</v>
      </c>
      <c r="S69" s="333">
        <f t="shared" si="13"/>
        <v>0.019276163788704035</v>
      </c>
      <c r="T69" s="332">
        <f>SUM(T70:T76)</f>
        <v>19022</v>
      </c>
      <c r="U69" s="331">
        <f>SUM(U70:U76)</f>
        <v>18575</v>
      </c>
      <c r="V69" s="330">
        <f>SUM(V70:V76)</f>
        <v>1030</v>
      </c>
      <c r="W69" s="331">
        <f>SUM(W70:W76)</f>
        <v>1420</v>
      </c>
      <c r="X69" s="330">
        <f t="shared" si="14"/>
        <v>40047</v>
      </c>
      <c r="Y69" s="329">
        <f t="shared" si="15"/>
        <v>0.03750593053162543</v>
      </c>
    </row>
    <row r="70" spans="1:25" ht="18.75" customHeight="1">
      <c r="A70" s="327" t="s">
        <v>308</v>
      </c>
      <c r="B70" s="325">
        <v>1224</v>
      </c>
      <c r="C70" s="322">
        <v>1225</v>
      </c>
      <c r="D70" s="321">
        <v>122</v>
      </c>
      <c r="E70" s="322">
        <v>153</v>
      </c>
      <c r="F70" s="321">
        <f t="shared" si="8"/>
        <v>2724</v>
      </c>
      <c r="G70" s="324">
        <f t="shared" si="9"/>
        <v>0.005209528617983201</v>
      </c>
      <c r="H70" s="325">
        <v>785</v>
      </c>
      <c r="I70" s="322">
        <v>1020</v>
      </c>
      <c r="J70" s="321">
        <v>12</v>
      </c>
      <c r="K70" s="322">
        <v>126</v>
      </c>
      <c r="L70" s="321">
        <f t="shared" si="10"/>
        <v>1943</v>
      </c>
      <c r="M70" s="326">
        <f t="shared" si="11"/>
        <v>0.4019557385486361</v>
      </c>
      <c r="N70" s="325">
        <v>3900</v>
      </c>
      <c r="O70" s="322">
        <v>4330</v>
      </c>
      <c r="P70" s="321">
        <v>256</v>
      </c>
      <c r="Q70" s="322">
        <v>313</v>
      </c>
      <c r="R70" s="321">
        <f t="shared" si="12"/>
        <v>8799</v>
      </c>
      <c r="S70" s="324">
        <f t="shared" si="13"/>
        <v>0.004082191272396611</v>
      </c>
      <c r="T70" s="323">
        <v>3452</v>
      </c>
      <c r="U70" s="322">
        <v>3723</v>
      </c>
      <c r="V70" s="321">
        <v>211</v>
      </c>
      <c r="W70" s="322">
        <v>265</v>
      </c>
      <c r="X70" s="321">
        <f t="shared" si="14"/>
        <v>7651</v>
      </c>
      <c r="Y70" s="320">
        <f t="shared" si="15"/>
        <v>0.15004574565416284</v>
      </c>
    </row>
    <row r="71" spans="1:25" ht="18.75" customHeight="1">
      <c r="A71" s="327" t="s">
        <v>309</v>
      </c>
      <c r="B71" s="325">
        <v>1324</v>
      </c>
      <c r="C71" s="322">
        <v>1020</v>
      </c>
      <c r="D71" s="321">
        <v>0</v>
      </c>
      <c r="E71" s="322">
        <v>0</v>
      </c>
      <c r="F71" s="321">
        <f t="shared" si="8"/>
        <v>2344</v>
      </c>
      <c r="G71" s="324">
        <f t="shared" si="9"/>
        <v>0.004482795550863665</v>
      </c>
      <c r="H71" s="325">
        <v>619</v>
      </c>
      <c r="I71" s="322">
        <v>970</v>
      </c>
      <c r="J71" s="321">
        <v>0</v>
      </c>
      <c r="K71" s="322">
        <v>77</v>
      </c>
      <c r="L71" s="321">
        <f t="shared" si="10"/>
        <v>1666</v>
      </c>
      <c r="M71" s="326">
        <f t="shared" si="11"/>
        <v>0.4069627851140456</v>
      </c>
      <c r="N71" s="325">
        <v>4291</v>
      </c>
      <c r="O71" s="322">
        <v>4210</v>
      </c>
      <c r="P71" s="321">
        <v>0</v>
      </c>
      <c r="Q71" s="322">
        <v>0</v>
      </c>
      <c r="R71" s="321">
        <f t="shared" si="12"/>
        <v>8501</v>
      </c>
      <c r="S71" s="324">
        <f t="shared" si="13"/>
        <v>0.003943937720950516</v>
      </c>
      <c r="T71" s="323">
        <v>3712</v>
      </c>
      <c r="U71" s="322">
        <v>4207</v>
      </c>
      <c r="V71" s="321">
        <v>116</v>
      </c>
      <c r="W71" s="322">
        <v>280</v>
      </c>
      <c r="X71" s="321">
        <f t="shared" si="14"/>
        <v>8315</v>
      </c>
      <c r="Y71" s="320">
        <f t="shared" si="15"/>
        <v>0.022369212266987404</v>
      </c>
    </row>
    <row r="72" spans="1:25" ht="18.75" customHeight="1">
      <c r="A72" s="327" t="s">
        <v>310</v>
      </c>
      <c r="B72" s="325">
        <v>843</v>
      </c>
      <c r="C72" s="322">
        <v>976</v>
      </c>
      <c r="D72" s="321">
        <v>2</v>
      </c>
      <c r="E72" s="322">
        <v>6</v>
      </c>
      <c r="F72" s="321">
        <f t="shared" si="8"/>
        <v>1827</v>
      </c>
      <c r="G72" s="324">
        <f t="shared" si="9"/>
        <v>0.0034940560884931383</v>
      </c>
      <c r="H72" s="325">
        <v>669</v>
      </c>
      <c r="I72" s="322">
        <v>980</v>
      </c>
      <c r="J72" s="321">
        <v>6</v>
      </c>
      <c r="K72" s="322">
        <v>2</v>
      </c>
      <c r="L72" s="321">
        <f t="shared" si="10"/>
        <v>1657</v>
      </c>
      <c r="M72" s="326">
        <f t="shared" si="11"/>
        <v>0.10259505129752555</v>
      </c>
      <c r="N72" s="325">
        <v>3314</v>
      </c>
      <c r="O72" s="322">
        <v>3749</v>
      </c>
      <c r="P72" s="321">
        <v>20</v>
      </c>
      <c r="Q72" s="322">
        <v>57</v>
      </c>
      <c r="R72" s="321">
        <f t="shared" si="12"/>
        <v>7140</v>
      </c>
      <c r="S72" s="324">
        <f t="shared" si="13"/>
        <v>0.0033125179776010687</v>
      </c>
      <c r="T72" s="323">
        <v>2700</v>
      </c>
      <c r="U72" s="322">
        <v>3206</v>
      </c>
      <c r="V72" s="321">
        <v>21</v>
      </c>
      <c r="W72" s="322">
        <v>34</v>
      </c>
      <c r="X72" s="321">
        <f t="shared" si="14"/>
        <v>5961</v>
      </c>
      <c r="Y72" s="320">
        <f t="shared" si="15"/>
        <v>0.19778560644187215</v>
      </c>
    </row>
    <row r="73" spans="1:25" ht="18.75" customHeight="1">
      <c r="A73" s="327" t="s">
        <v>311</v>
      </c>
      <c r="B73" s="325">
        <v>413</v>
      </c>
      <c r="C73" s="322">
        <v>571</v>
      </c>
      <c r="D73" s="321">
        <v>0</v>
      </c>
      <c r="E73" s="322">
        <v>0</v>
      </c>
      <c r="F73" s="321">
        <f t="shared" si="8"/>
        <v>984</v>
      </c>
      <c r="G73" s="324">
        <f t="shared" si="9"/>
        <v>0.0018818561527516409</v>
      </c>
      <c r="H73" s="325">
        <v>167</v>
      </c>
      <c r="I73" s="322">
        <v>200</v>
      </c>
      <c r="J73" s="321"/>
      <c r="K73" s="322"/>
      <c r="L73" s="321">
        <f t="shared" si="10"/>
        <v>367</v>
      </c>
      <c r="M73" s="326">
        <f t="shared" si="11"/>
        <v>1.681198910081744</v>
      </c>
      <c r="N73" s="325">
        <v>946</v>
      </c>
      <c r="O73" s="322">
        <v>1044</v>
      </c>
      <c r="P73" s="321"/>
      <c r="Q73" s="322"/>
      <c r="R73" s="321">
        <f t="shared" si="12"/>
        <v>1990</v>
      </c>
      <c r="S73" s="324">
        <f t="shared" si="13"/>
        <v>0.0009232368032809702</v>
      </c>
      <c r="T73" s="323">
        <v>927</v>
      </c>
      <c r="U73" s="322">
        <v>818</v>
      </c>
      <c r="V73" s="321"/>
      <c r="W73" s="322"/>
      <c r="X73" s="321">
        <f t="shared" si="14"/>
        <v>1745</v>
      </c>
      <c r="Y73" s="320">
        <f t="shared" si="15"/>
        <v>0.1404011461318051</v>
      </c>
    </row>
    <row r="74" spans="1:25" ht="18.75" customHeight="1">
      <c r="A74" s="327" t="s">
        <v>312</v>
      </c>
      <c r="B74" s="325">
        <v>270</v>
      </c>
      <c r="C74" s="322">
        <v>241</v>
      </c>
      <c r="D74" s="321">
        <v>2</v>
      </c>
      <c r="E74" s="322">
        <v>26</v>
      </c>
      <c r="F74" s="321">
        <f>SUM(B74:E74)</f>
        <v>539</v>
      </c>
      <c r="G74" s="324">
        <f>F74/$F$9</f>
        <v>0.0010308134820458683</v>
      </c>
      <c r="H74" s="325">
        <v>199</v>
      </c>
      <c r="I74" s="322">
        <v>241</v>
      </c>
      <c r="J74" s="321"/>
      <c r="K74" s="322"/>
      <c r="L74" s="321">
        <f>SUM(H74:K74)</f>
        <v>440</v>
      </c>
      <c r="M74" s="326">
        <f>IF(ISERROR(F74/L74-1),"         /0",(F74/L74-1))</f>
        <v>0.2250000000000001</v>
      </c>
      <c r="N74" s="325">
        <v>1162</v>
      </c>
      <c r="O74" s="322">
        <v>1130</v>
      </c>
      <c r="P74" s="321">
        <v>2</v>
      </c>
      <c r="Q74" s="322">
        <v>56</v>
      </c>
      <c r="R74" s="321">
        <f>SUM(N74:Q74)</f>
        <v>2350</v>
      </c>
      <c r="S74" s="324">
        <f>R74/$R$9</f>
        <v>0.0010902545164373266</v>
      </c>
      <c r="T74" s="323">
        <v>1112</v>
      </c>
      <c r="U74" s="322">
        <v>1069</v>
      </c>
      <c r="V74" s="321"/>
      <c r="W74" s="322">
        <v>36</v>
      </c>
      <c r="X74" s="321">
        <f>SUM(T74:W74)</f>
        <v>2217</v>
      </c>
      <c r="Y74" s="320">
        <f>IF(ISERROR(R74/X74-1),"         /0",(R74/X74-1))</f>
        <v>0.05999097880018045</v>
      </c>
    </row>
    <row r="75" spans="1:25" ht="18.75" customHeight="1">
      <c r="A75" s="327" t="s">
        <v>313</v>
      </c>
      <c r="B75" s="325">
        <v>216</v>
      </c>
      <c r="C75" s="322">
        <v>191</v>
      </c>
      <c r="D75" s="321">
        <v>0</v>
      </c>
      <c r="E75" s="322">
        <v>13</v>
      </c>
      <c r="F75" s="321">
        <f>SUM(B75:E75)</f>
        <v>420</v>
      </c>
      <c r="G75" s="324">
        <f>F75/$F$9</f>
        <v>0.0008032312847110662</v>
      </c>
      <c r="H75" s="325">
        <v>177</v>
      </c>
      <c r="I75" s="322">
        <v>198</v>
      </c>
      <c r="J75" s="321"/>
      <c r="K75" s="322">
        <v>1</v>
      </c>
      <c r="L75" s="321">
        <f>SUM(H75:K75)</f>
        <v>376</v>
      </c>
      <c r="M75" s="326">
        <f>IF(ISERROR(F75/L75-1),"         /0",(F75/L75-1))</f>
        <v>0.11702127659574457</v>
      </c>
      <c r="N75" s="325">
        <v>893</v>
      </c>
      <c r="O75" s="322">
        <v>740</v>
      </c>
      <c r="P75" s="321">
        <v>2</v>
      </c>
      <c r="Q75" s="322">
        <v>30</v>
      </c>
      <c r="R75" s="321">
        <f>SUM(N75:Q75)</f>
        <v>1665</v>
      </c>
      <c r="S75" s="324">
        <f>R75/$R$9</f>
        <v>0.0007724569233481484</v>
      </c>
      <c r="T75" s="323">
        <v>1023</v>
      </c>
      <c r="U75" s="322">
        <v>766</v>
      </c>
      <c r="V75" s="321"/>
      <c r="W75" s="322">
        <v>22</v>
      </c>
      <c r="X75" s="321">
        <f>SUM(T75:W75)</f>
        <v>1811</v>
      </c>
      <c r="Y75" s="320">
        <f>IF(ISERROR(R75/X75-1),"         /0",(R75/X75-1))</f>
        <v>-0.08061844284925457</v>
      </c>
    </row>
    <row r="76" spans="1:25" ht="18.75" customHeight="1" thickBot="1">
      <c r="A76" s="327" t="s">
        <v>256</v>
      </c>
      <c r="B76" s="325">
        <v>1588</v>
      </c>
      <c r="C76" s="322">
        <v>1266</v>
      </c>
      <c r="D76" s="321">
        <v>18</v>
      </c>
      <c r="E76" s="322">
        <v>27</v>
      </c>
      <c r="F76" s="321">
        <f>SUM(B76:E76)</f>
        <v>2899</v>
      </c>
      <c r="G76" s="324">
        <f>F76/$F$9</f>
        <v>0.005544208319946145</v>
      </c>
      <c r="H76" s="325">
        <v>1305</v>
      </c>
      <c r="I76" s="322">
        <v>1131</v>
      </c>
      <c r="J76" s="321">
        <v>137</v>
      </c>
      <c r="K76" s="322">
        <v>247</v>
      </c>
      <c r="L76" s="321">
        <f>SUM(H76:K76)</f>
        <v>2820</v>
      </c>
      <c r="M76" s="326">
        <f>IF(ISERROR(F76/L76-1),"         /0",(F76/L76-1))</f>
        <v>0.028014184397163078</v>
      </c>
      <c r="N76" s="325">
        <v>6038</v>
      </c>
      <c r="O76" s="322">
        <v>4948</v>
      </c>
      <c r="P76" s="321">
        <v>51</v>
      </c>
      <c r="Q76" s="322">
        <v>67</v>
      </c>
      <c r="R76" s="321">
        <f>SUM(N76:Q76)</f>
        <v>11104</v>
      </c>
      <c r="S76" s="324">
        <f>R76/$R$9</f>
        <v>0.005151568574689394</v>
      </c>
      <c r="T76" s="323">
        <v>6096</v>
      </c>
      <c r="U76" s="322">
        <v>4786</v>
      </c>
      <c r="V76" s="321">
        <v>682</v>
      </c>
      <c r="W76" s="322">
        <v>783</v>
      </c>
      <c r="X76" s="321">
        <f>SUM(T76:W76)</f>
        <v>12347</v>
      </c>
      <c r="Y76" s="320">
        <f>IF(ISERROR(R76/X76-1),"         /0",(R76/X76-1))</f>
        <v>-0.10067222807159637</v>
      </c>
    </row>
    <row r="77" spans="1:25" s="312" customFormat="1" ht="18.75" customHeight="1" thickBot="1">
      <c r="A77" s="319" t="s">
        <v>59</v>
      </c>
      <c r="B77" s="316">
        <v>742</v>
      </c>
      <c r="C77" s="315">
        <v>213</v>
      </c>
      <c r="D77" s="314">
        <v>0</v>
      </c>
      <c r="E77" s="315">
        <v>4</v>
      </c>
      <c r="F77" s="314">
        <f>SUM(B77:E77)</f>
        <v>959</v>
      </c>
      <c r="G77" s="317">
        <f>F77/$F$9</f>
        <v>0.0018340447667569346</v>
      </c>
      <c r="H77" s="316">
        <v>858</v>
      </c>
      <c r="I77" s="315">
        <v>293</v>
      </c>
      <c r="J77" s="314"/>
      <c r="K77" s="315"/>
      <c r="L77" s="314">
        <f>SUM(H77:K77)</f>
        <v>1151</v>
      </c>
      <c r="M77" s="318">
        <f>IF(ISERROR(F77/L77-1),"         /0",(F77/L77-1))</f>
        <v>-0.16681146828844484</v>
      </c>
      <c r="N77" s="316">
        <v>3986</v>
      </c>
      <c r="O77" s="315">
        <v>867</v>
      </c>
      <c r="P77" s="314">
        <v>1803</v>
      </c>
      <c r="Q77" s="315">
        <v>1858</v>
      </c>
      <c r="R77" s="314">
        <f>SUM(N77:Q77)</f>
        <v>8514</v>
      </c>
      <c r="S77" s="317">
        <f>R77/$R$9</f>
        <v>0.003949968916147829</v>
      </c>
      <c r="T77" s="316">
        <v>4994</v>
      </c>
      <c r="U77" s="315">
        <v>1537</v>
      </c>
      <c r="V77" s="314"/>
      <c r="W77" s="315">
        <v>0</v>
      </c>
      <c r="X77" s="314">
        <f>SUM(T77:W77)</f>
        <v>6531</v>
      </c>
      <c r="Y77" s="313">
        <f>IF(ISERROR(R77/X77-1),"         /0",(R77/X77-1))</f>
        <v>0.3036288470372073</v>
      </c>
    </row>
    <row r="78" ht="15" thickTop="1">
      <c r="A78" s="179" t="s">
        <v>44</v>
      </c>
    </row>
    <row r="79" ht="14.25">
      <c r="A79" s="179" t="s">
        <v>58</v>
      </c>
    </row>
  </sheetData>
  <sheetProtection/>
  <mergeCells count="26">
    <mergeCell ref="H7:I7"/>
    <mergeCell ref="J7:K7"/>
    <mergeCell ref="L7:L8"/>
    <mergeCell ref="N7:O7"/>
    <mergeCell ref="P7:Q7"/>
    <mergeCell ref="T7:U7"/>
    <mergeCell ref="X1:Y1"/>
    <mergeCell ref="A3:Y3"/>
    <mergeCell ref="A5:A8"/>
    <mergeCell ref="G6:G8"/>
    <mergeCell ref="B6:F6"/>
    <mergeCell ref="Y6:Y8"/>
    <mergeCell ref="D7:E7"/>
    <mergeCell ref="B7:C7"/>
    <mergeCell ref="V7:W7"/>
    <mergeCell ref="A4:Y4"/>
    <mergeCell ref="N6:R6"/>
    <mergeCell ref="T6:X6"/>
    <mergeCell ref="M6:M8"/>
    <mergeCell ref="S6:S8"/>
    <mergeCell ref="B5:M5"/>
    <mergeCell ref="N5:Y5"/>
    <mergeCell ref="F7:F8"/>
    <mergeCell ref="H6:L6"/>
    <mergeCell ref="R7:R8"/>
    <mergeCell ref="X7:X8"/>
  </mergeCells>
  <conditionalFormatting sqref="Y78:Y65536 M78:M65536 Y3 M3 M5:M8 Y5:Y8">
    <cfRule type="cellIs" priority="1" dxfId="68" operator="lessThan" stopIfTrue="1">
      <formula>0</formula>
    </cfRule>
  </conditionalFormatting>
  <conditionalFormatting sqref="Y9:Y77 M9:M77">
    <cfRule type="cellIs" priority="2" dxfId="68" operator="lessThan" stopIfTrue="1">
      <formula>0</formula>
    </cfRule>
    <cfRule type="cellIs" priority="3" dxfId="70" operator="greaterThanOrEqual" stopIfTrue="1">
      <formula>0</formula>
    </cfRule>
  </conditionalFormatting>
  <hyperlinks>
    <hyperlink ref="X1:Y1" location="INDICE!A1" display="Volver al Indice"/>
  </hyperlinks>
  <printOptions/>
  <pageMargins left="0.2" right="0.22" top="0.54" bottom="0.1968503937007874" header="0.15748031496062992" footer="0.15748031496062992"/>
  <pageSetup horizontalDpi="600" verticalDpi="600" orientation="landscape" scale="77" r:id="rId1"/>
</worksheet>
</file>

<file path=xl/worksheets/sheet12.xml><?xml version="1.0" encoding="utf-8"?>
<worksheet xmlns="http://schemas.openxmlformats.org/spreadsheetml/2006/main" xmlns:r="http://schemas.openxmlformats.org/officeDocument/2006/relationships">
  <sheetPr>
    <tabColor indexed="30"/>
  </sheetPr>
  <dimension ref="A1:Y44"/>
  <sheetViews>
    <sheetView showGridLines="0" zoomScale="80" zoomScaleNormal="80" zoomScalePageLayoutView="0" workbookViewId="0" topLeftCell="A1">
      <selection activeCell="O12" sqref="O12"/>
    </sheetView>
  </sheetViews>
  <sheetFormatPr defaultColWidth="8.00390625" defaultRowHeight="15"/>
  <cols>
    <col min="1" max="1" width="22.57421875" style="214" customWidth="1"/>
    <col min="2" max="2" width="9.421875" style="214" bestFit="1" customWidth="1"/>
    <col min="3" max="3" width="9.7109375" style="214" bestFit="1" customWidth="1"/>
    <col min="4" max="4" width="8.00390625" style="214" bestFit="1" customWidth="1"/>
    <col min="5" max="5" width="9.7109375" style="214" bestFit="1" customWidth="1"/>
    <col min="6" max="6" width="9.421875" style="214" bestFit="1" customWidth="1"/>
    <col min="7" max="7" width="10.140625" style="214" bestFit="1" customWidth="1"/>
    <col min="8" max="8" width="9.28125" style="214" bestFit="1" customWidth="1"/>
    <col min="9" max="9" width="9.7109375" style="214" bestFit="1" customWidth="1"/>
    <col min="10" max="10" width="8.57421875" style="214" customWidth="1"/>
    <col min="11" max="11" width="9.7109375" style="214" bestFit="1" customWidth="1"/>
    <col min="12" max="12" width="9.7109375" style="214" customWidth="1"/>
    <col min="13" max="13" width="10.140625" style="214" bestFit="1" customWidth="1"/>
    <col min="14" max="14" width="10.7109375" style="214" customWidth="1"/>
    <col min="15" max="17" width="10.8515625" style="214" customWidth="1"/>
    <col min="18" max="18" width="11.00390625" style="214" customWidth="1"/>
    <col min="19" max="19" width="10.140625" style="214" bestFit="1" customWidth="1"/>
    <col min="20" max="20" width="10.421875" style="214" customWidth="1"/>
    <col min="21" max="23" width="10.28125" style="214" customWidth="1"/>
    <col min="24" max="24" width="11.140625" style="214" bestFit="1" customWidth="1"/>
    <col min="25" max="25" width="8.7109375" style="214" bestFit="1" customWidth="1"/>
    <col min="26" max="16384" width="8.00390625" style="214" customWidth="1"/>
  </cols>
  <sheetData>
    <row r="1" spans="24:25" ht="18.75" thickBot="1">
      <c r="X1" s="600" t="s">
        <v>28</v>
      </c>
      <c r="Y1" s="601"/>
    </row>
    <row r="2" ht="5.25" customHeight="1" thickBot="1"/>
    <row r="3" spans="1:25" ht="24.75" customHeight="1" thickTop="1">
      <c r="A3" s="662" t="s">
        <v>69</v>
      </c>
      <c r="B3" s="663"/>
      <c r="C3" s="663"/>
      <c r="D3" s="663"/>
      <c r="E3" s="663"/>
      <c r="F3" s="663"/>
      <c r="G3" s="663"/>
      <c r="H3" s="663"/>
      <c r="I3" s="663"/>
      <c r="J3" s="663"/>
      <c r="K3" s="663"/>
      <c r="L3" s="663"/>
      <c r="M3" s="663"/>
      <c r="N3" s="663"/>
      <c r="O3" s="663"/>
      <c r="P3" s="663"/>
      <c r="Q3" s="663"/>
      <c r="R3" s="663"/>
      <c r="S3" s="663"/>
      <c r="T3" s="663"/>
      <c r="U3" s="663"/>
      <c r="V3" s="663"/>
      <c r="W3" s="663"/>
      <c r="X3" s="663"/>
      <c r="Y3" s="664"/>
    </row>
    <row r="4" spans="1:25" ht="21" customHeight="1" thickBot="1">
      <c r="A4" s="671" t="s">
        <v>68</v>
      </c>
      <c r="B4" s="672"/>
      <c r="C4" s="672"/>
      <c r="D4" s="672"/>
      <c r="E4" s="672"/>
      <c r="F4" s="672"/>
      <c r="G4" s="672"/>
      <c r="H4" s="672"/>
      <c r="I4" s="672"/>
      <c r="J4" s="672"/>
      <c r="K4" s="672"/>
      <c r="L4" s="672"/>
      <c r="M4" s="672"/>
      <c r="N4" s="672"/>
      <c r="O4" s="672"/>
      <c r="P4" s="672"/>
      <c r="Q4" s="672"/>
      <c r="R4" s="672"/>
      <c r="S4" s="672"/>
      <c r="T4" s="672"/>
      <c r="U4" s="672"/>
      <c r="V4" s="672"/>
      <c r="W4" s="672"/>
      <c r="X4" s="672"/>
      <c r="Y4" s="673"/>
    </row>
    <row r="5" spans="1:25" s="363" customFormat="1" ht="17.25" customHeight="1" thickBot="1" thickTop="1">
      <c r="A5" s="605" t="s">
        <v>67</v>
      </c>
      <c r="B5" s="655" t="s">
        <v>37</v>
      </c>
      <c r="C5" s="656"/>
      <c r="D5" s="656"/>
      <c r="E5" s="656"/>
      <c r="F5" s="656"/>
      <c r="G5" s="656"/>
      <c r="H5" s="656"/>
      <c r="I5" s="656"/>
      <c r="J5" s="657"/>
      <c r="K5" s="657"/>
      <c r="L5" s="657"/>
      <c r="M5" s="658"/>
      <c r="N5" s="655" t="s">
        <v>36</v>
      </c>
      <c r="O5" s="656"/>
      <c r="P5" s="656"/>
      <c r="Q5" s="656"/>
      <c r="R5" s="656"/>
      <c r="S5" s="656"/>
      <c r="T5" s="656"/>
      <c r="U5" s="656"/>
      <c r="V5" s="656"/>
      <c r="W5" s="656"/>
      <c r="X5" s="656"/>
      <c r="Y5" s="659"/>
    </row>
    <row r="6" spans="1:25" s="254" customFormat="1" ht="26.25" customHeight="1">
      <c r="A6" s="606"/>
      <c r="B6" s="647" t="s">
        <v>127</v>
      </c>
      <c r="C6" s="648"/>
      <c r="D6" s="648"/>
      <c r="E6" s="648"/>
      <c r="F6" s="648"/>
      <c r="G6" s="675" t="s">
        <v>35</v>
      </c>
      <c r="H6" s="647" t="s">
        <v>128</v>
      </c>
      <c r="I6" s="648"/>
      <c r="J6" s="648"/>
      <c r="K6" s="648"/>
      <c r="L6" s="648"/>
      <c r="M6" s="678" t="s">
        <v>34</v>
      </c>
      <c r="N6" s="647" t="s">
        <v>129</v>
      </c>
      <c r="O6" s="648"/>
      <c r="P6" s="648"/>
      <c r="Q6" s="648"/>
      <c r="R6" s="648"/>
      <c r="S6" s="675" t="s">
        <v>35</v>
      </c>
      <c r="T6" s="647" t="s">
        <v>130</v>
      </c>
      <c r="U6" s="648"/>
      <c r="V6" s="648"/>
      <c r="W6" s="648"/>
      <c r="X6" s="648"/>
      <c r="Y6" s="665" t="s">
        <v>34</v>
      </c>
    </row>
    <row r="7" spans="1:25" s="254" customFormat="1" ht="26.25" customHeight="1">
      <c r="A7" s="607"/>
      <c r="B7" s="670" t="s">
        <v>22</v>
      </c>
      <c r="C7" s="669"/>
      <c r="D7" s="668" t="s">
        <v>21</v>
      </c>
      <c r="E7" s="674"/>
      <c r="F7" s="681" t="s">
        <v>17</v>
      </c>
      <c r="G7" s="676"/>
      <c r="H7" s="670" t="s">
        <v>22</v>
      </c>
      <c r="I7" s="669"/>
      <c r="J7" s="668" t="s">
        <v>21</v>
      </c>
      <c r="K7" s="674"/>
      <c r="L7" s="681" t="s">
        <v>17</v>
      </c>
      <c r="M7" s="679"/>
      <c r="N7" s="670" t="s">
        <v>22</v>
      </c>
      <c r="O7" s="669"/>
      <c r="P7" s="668" t="s">
        <v>21</v>
      </c>
      <c r="Q7" s="674"/>
      <c r="R7" s="404"/>
      <c r="S7" s="676"/>
      <c r="T7" s="670" t="s">
        <v>22</v>
      </c>
      <c r="U7" s="669"/>
      <c r="V7" s="668" t="s">
        <v>21</v>
      </c>
      <c r="W7" s="674"/>
      <c r="X7" s="404"/>
      <c r="Y7" s="666"/>
    </row>
    <row r="8" spans="1:25" s="359" customFormat="1" ht="28.5" thickBot="1">
      <c r="A8" s="608"/>
      <c r="B8" s="362" t="s">
        <v>19</v>
      </c>
      <c r="C8" s="360" t="s">
        <v>18</v>
      </c>
      <c r="D8" s="361" t="s">
        <v>19</v>
      </c>
      <c r="E8" s="403" t="s">
        <v>18</v>
      </c>
      <c r="F8" s="682"/>
      <c r="G8" s="677"/>
      <c r="H8" s="362" t="s">
        <v>19</v>
      </c>
      <c r="I8" s="360" t="s">
        <v>18</v>
      </c>
      <c r="J8" s="361" t="s">
        <v>19</v>
      </c>
      <c r="K8" s="403" t="s">
        <v>18</v>
      </c>
      <c r="L8" s="682"/>
      <c r="M8" s="680"/>
      <c r="N8" s="362" t="s">
        <v>19</v>
      </c>
      <c r="O8" s="360" t="s">
        <v>18</v>
      </c>
      <c r="P8" s="361" t="s">
        <v>19</v>
      </c>
      <c r="Q8" s="403" t="s">
        <v>18</v>
      </c>
      <c r="R8" s="402" t="s">
        <v>17</v>
      </c>
      <c r="S8" s="677"/>
      <c r="T8" s="362" t="s">
        <v>19</v>
      </c>
      <c r="U8" s="360" t="s">
        <v>18</v>
      </c>
      <c r="V8" s="361" t="s">
        <v>19</v>
      </c>
      <c r="W8" s="403" t="s">
        <v>18</v>
      </c>
      <c r="X8" s="402" t="s">
        <v>17</v>
      </c>
      <c r="Y8" s="667"/>
    </row>
    <row r="9" spans="1:25" s="243" customFormat="1" ht="18" customHeight="1" thickBot="1" thickTop="1">
      <c r="A9" s="401" t="s">
        <v>24</v>
      </c>
      <c r="B9" s="398">
        <f>B10+B14+B24+B29+B38+B42</f>
        <v>267048</v>
      </c>
      <c r="C9" s="397">
        <f>C10+C14+C24+C29+C38+C42</f>
        <v>249805</v>
      </c>
      <c r="D9" s="396">
        <f>D10+D14+D24+D29+D38+D42</f>
        <v>3081</v>
      </c>
      <c r="E9" s="395">
        <f>E10+E14+E24+E29+E38+E42</f>
        <v>2954</v>
      </c>
      <c r="F9" s="394">
        <f aca="true" t="shared" si="0" ref="F9:F42">SUM(B9:E9)</f>
        <v>522888</v>
      </c>
      <c r="G9" s="399">
        <f aca="true" t="shared" si="1" ref="G9:G42">F9/$F$9</f>
        <v>1</v>
      </c>
      <c r="H9" s="398">
        <f>H10+H14+H24+H29+H38+H42</f>
        <v>215471</v>
      </c>
      <c r="I9" s="397">
        <f>I10+I14+I24+I29+I38+I42</f>
        <v>215500</v>
      </c>
      <c r="J9" s="396">
        <f>J10+J14+J24+J29+J38+J42</f>
        <v>3092</v>
      </c>
      <c r="K9" s="395">
        <f>K10+K14+K24+K29+K38+K42</f>
        <v>3675</v>
      </c>
      <c r="L9" s="394">
        <f aca="true" t="shared" si="2" ref="L9:L42">SUM(H9:K9)</f>
        <v>437738</v>
      </c>
      <c r="M9" s="400">
        <f aca="true" t="shared" si="3" ref="M9:M42">IF(ISERROR(F9/L9-1),"         /0",(F9/L9-1))</f>
        <v>0.19452275105199912</v>
      </c>
      <c r="N9" s="398">
        <f>N10+N14+N24+N29+N38+N42</f>
        <v>1114636</v>
      </c>
      <c r="O9" s="397">
        <f>O10+O14+O24+O29+O38+O42</f>
        <v>1017345</v>
      </c>
      <c r="P9" s="396">
        <f>P10+P14+P24+P29+P38+P42</f>
        <v>11696</v>
      </c>
      <c r="Q9" s="395">
        <f>Q10+Q14+Q24+Q29+Q38+Q42</f>
        <v>11783</v>
      </c>
      <c r="R9" s="394">
        <f aca="true" t="shared" si="4" ref="R9:R42">SUM(N9:Q9)</f>
        <v>2155460</v>
      </c>
      <c r="S9" s="399">
        <f aca="true" t="shared" si="5" ref="S9:S42">R9/$R$9</f>
        <v>1</v>
      </c>
      <c r="T9" s="398">
        <f>T10+T14+T24+T29+T38+T42</f>
        <v>952845</v>
      </c>
      <c r="U9" s="397">
        <f>U10+U14+U24+U29+U38+U42</f>
        <v>882343</v>
      </c>
      <c r="V9" s="396">
        <f>V10+V14+V24+V29+V38+V42</f>
        <v>12502</v>
      </c>
      <c r="W9" s="395">
        <f>W10+W14+W24+W29+W38+W42</f>
        <v>13136</v>
      </c>
      <c r="X9" s="394">
        <f aca="true" t="shared" si="6" ref="X9:X42">SUM(T9:W9)</f>
        <v>1860826</v>
      </c>
      <c r="Y9" s="393">
        <f>IF(ISERROR(R9/X9-1),"         /0",(R9/X9-1))</f>
        <v>0.15833506195635705</v>
      </c>
    </row>
    <row r="10" spans="1:25" s="376" customFormat="1" ht="18.75" customHeight="1">
      <c r="A10" s="385" t="s">
        <v>64</v>
      </c>
      <c r="B10" s="382">
        <f>SUM(B11:B13)</f>
        <v>90437</v>
      </c>
      <c r="C10" s="381">
        <f>SUM(C11:C13)</f>
        <v>83937</v>
      </c>
      <c r="D10" s="380">
        <f>SUM(D11:D13)</f>
        <v>195</v>
      </c>
      <c r="E10" s="379">
        <f>SUM(E11:E13)</f>
        <v>236</v>
      </c>
      <c r="F10" s="378">
        <f t="shared" si="0"/>
        <v>174805</v>
      </c>
      <c r="G10" s="383">
        <f t="shared" si="1"/>
        <v>0.33430677315218554</v>
      </c>
      <c r="H10" s="382">
        <f>SUM(H11:H13)</f>
        <v>82905</v>
      </c>
      <c r="I10" s="381">
        <f>SUM(I11:I13)</f>
        <v>85452</v>
      </c>
      <c r="J10" s="380">
        <f>SUM(J11:J13)</f>
        <v>99</v>
      </c>
      <c r="K10" s="379">
        <f>SUM(K11:K13)</f>
        <v>204</v>
      </c>
      <c r="L10" s="378">
        <f t="shared" si="2"/>
        <v>168660</v>
      </c>
      <c r="M10" s="384">
        <f t="shared" si="3"/>
        <v>0.036434246412901716</v>
      </c>
      <c r="N10" s="382">
        <f>SUM(N11:N13)</f>
        <v>367061</v>
      </c>
      <c r="O10" s="381">
        <f>SUM(O11:O13)</f>
        <v>347841</v>
      </c>
      <c r="P10" s="380">
        <f>SUM(P11:P13)</f>
        <v>842</v>
      </c>
      <c r="Q10" s="379">
        <f>SUM(Q11:Q13)</f>
        <v>789</v>
      </c>
      <c r="R10" s="378">
        <f t="shared" si="4"/>
        <v>716533</v>
      </c>
      <c r="S10" s="383">
        <f t="shared" si="5"/>
        <v>0.3324269529473987</v>
      </c>
      <c r="T10" s="382">
        <f>SUM(T11:T13)</f>
        <v>354198</v>
      </c>
      <c r="U10" s="381">
        <f>SUM(U11:U13)</f>
        <v>341166</v>
      </c>
      <c r="V10" s="380">
        <f>SUM(V11:V13)</f>
        <v>1833</v>
      </c>
      <c r="W10" s="379">
        <f>SUM(W11:W13)</f>
        <v>1864</v>
      </c>
      <c r="X10" s="378">
        <f t="shared" si="6"/>
        <v>699061</v>
      </c>
      <c r="Y10" s="377">
        <f aca="true" t="shared" si="7" ref="Y10:Y42">IF(ISERROR(R10/X10-1),"         /0",IF(R10/X10&gt;5,"  *  ",(R10/X10-1)))</f>
        <v>0.024993527031260454</v>
      </c>
    </row>
    <row r="11" spans="1:25" ht="18.75" customHeight="1">
      <c r="A11" s="327" t="s">
        <v>314</v>
      </c>
      <c r="B11" s="325">
        <v>87330</v>
      </c>
      <c r="C11" s="322">
        <v>81885</v>
      </c>
      <c r="D11" s="321">
        <v>195</v>
      </c>
      <c r="E11" s="374">
        <v>236</v>
      </c>
      <c r="F11" s="373">
        <f t="shared" si="0"/>
        <v>169646</v>
      </c>
      <c r="G11" s="324">
        <f t="shared" si="1"/>
        <v>0.324440415538318</v>
      </c>
      <c r="H11" s="325">
        <v>79326</v>
      </c>
      <c r="I11" s="322">
        <v>83105</v>
      </c>
      <c r="J11" s="321">
        <v>99</v>
      </c>
      <c r="K11" s="374">
        <v>204</v>
      </c>
      <c r="L11" s="373">
        <f t="shared" si="2"/>
        <v>162734</v>
      </c>
      <c r="M11" s="375">
        <f t="shared" si="3"/>
        <v>0.04247422173608473</v>
      </c>
      <c r="N11" s="325">
        <v>352739</v>
      </c>
      <c r="O11" s="322">
        <v>338324</v>
      </c>
      <c r="P11" s="321">
        <v>842</v>
      </c>
      <c r="Q11" s="374">
        <v>789</v>
      </c>
      <c r="R11" s="373">
        <f t="shared" si="4"/>
        <v>692694</v>
      </c>
      <c r="S11" s="324">
        <f t="shared" si="5"/>
        <v>0.3213671327698032</v>
      </c>
      <c r="T11" s="323">
        <v>339585</v>
      </c>
      <c r="U11" s="322">
        <v>331685</v>
      </c>
      <c r="V11" s="321">
        <v>1825</v>
      </c>
      <c r="W11" s="374">
        <v>1754</v>
      </c>
      <c r="X11" s="373">
        <f t="shared" si="6"/>
        <v>674849</v>
      </c>
      <c r="Y11" s="320">
        <f t="shared" si="7"/>
        <v>0.026442952423431088</v>
      </c>
    </row>
    <row r="12" spans="1:25" ht="18.75" customHeight="1">
      <c r="A12" s="327" t="s">
        <v>315</v>
      </c>
      <c r="B12" s="325">
        <v>2793</v>
      </c>
      <c r="C12" s="322">
        <v>1926</v>
      </c>
      <c r="D12" s="321">
        <v>0</v>
      </c>
      <c r="E12" s="374">
        <v>0</v>
      </c>
      <c r="F12" s="373">
        <f t="shared" si="0"/>
        <v>4719</v>
      </c>
      <c r="G12" s="324">
        <f t="shared" si="1"/>
        <v>0.009024877220360765</v>
      </c>
      <c r="H12" s="325">
        <v>3099</v>
      </c>
      <c r="I12" s="322">
        <v>1890</v>
      </c>
      <c r="J12" s="321"/>
      <c r="K12" s="374"/>
      <c r="L12" s="373">
        <f t="shared" si="2"/>
        <v>4989</v>
      </c>
      <c r="M12" s="375">
        <f t="shared" si="3"/>
        <v>-0.054119061936259816</v>
      </c>
      <c r="N12" s="325">
        <v>12967</v>
      </c>
      <c r="O12" s="322">
        <v>8772</v>
      </c>
      <c r="P12" s="321"/>
      <c r="Q12" s="374"/>
      <c r="R12" s="373">
        <f t="shared" si="4"/>
        <v>21739</v>
      </c>
      <c r="S12" s="324">
        <f t="shared" si="5"/>
        <v>0.010085550184183422</v>
      </c>
      <c r="T12" s="323">
        <v>12920</v>
      </c>
      <c r="U12" s="322">
        <v>8191</v>
      </c>
      <c r="V12" s="321"/>
      <c r="W12" s="374"/>
      <c r="X12" s="373">
        <f t="shared" si="6"/>
        <v>21111</v>
      </c>
      <c r="Y12" s="320">
        <f t="shared" si="7"/>
        <v>0.02974752498697364</v>
      </c>
    </row>
    <row r="13" spans="1:25" ht="18.75" customHeight="1" thickBot="1">
      <c r="A13" s="350" t="s">
        <v>316</v>
      </c>
      <c r="B13" s="347">
        <v>314</v>
      </c>
      <c r="C13" s="346">
        <v>126</v>
      </c>
      <c r="D13" s="345">
        <v>0</v>
      </c>
      <c r="E13" s="390">
        <v>0</v>
      </c>
      <c r="F13" s="389">
        <f t="shared" si="0"/>
        <v>440</v>
      </c>
      <c r="G13" s="348">
        <f t="shared" si="1"/>
        <v>0.0008414803935068313</v>
      </c>
      <c r="H13" s="347">
        <v>480</v>
      </c>
      <c r="I13" s="346">
        <v>457</v>
      </c>
      <c r="J13" s="345"/>
      <c r="K13" s="390"/>
      <c r="L13" s="389">
        <f t="shared" si="2"/>
        <v>937</v>
      </c>
      <c r="M13" s="392">
        <f t="shared" si="3"/>
        <v>-0.5304162219850588</v>
      </c>
      <c r="N13" s="347">
        <v>1355</v>
      </c>
      <c r="O13" s="346">
        <v>745</v>
      </c>
      <c r="P13" s="345"/>
      <c r="Q13" s="390"/>
      <c r="R13" s="389">
        <f t="shared" si="4"/>
        <v>2100</v>
      </c>
      <c r="S13" s="348">
        <f t="shared" si="5"/>
        <v>0.0009742699934120791</v>
      </c>
      <c r="T13" s="391">
        <v>1693</v>
      </c>
      <c r="U13" s="346">
        <v>1290</v>
      </c>
      <c r="V13" s="345">
        <v>8</v>
      </c>
      <c r="W13" s="390">
        <v>110</v>
      </c>
      <c r="X13" s="389">
        <f t="shared" si="6"/>
        <v>3101</v>
      </c>
      <c r="Y13" s="344">
        <f t="shared" si="7"/>
        <v>-0.3227990970654627</v>
      </c>
    </row>
    <row r="14" spans="1:25" s="376" customFormat="1" ht="18.75" customHeight="1">
      <c r="A14" s="385" t="s">
        <v>63</v>
      </c>
      <c r="B14" s="382">
        <f>SUM(B15:B23)</f>
        <v>74485</v>
      </c>
      <c r="C14" s="381">
        <f>SUM(C15:C23)</f>
        <v>73711</v>
      </c>
      <c r="D14" s="380">
        <f>SUM(D15:D23)</f>
        <v>1032</v>
      </c>
      <c r="E14" s="379">
        <f>SUM(E15:E23)</f>
        <v>884</v>
      </c>
      <c r="F14" s="378">
        <f t="shared" si="0"/>
        <v>150112</v>
      </c>
      <c r="G14" s="383">
        <f t="shared" si="1"/>
        <v>0.2870825109774942</v>
      </c>
      <c r="H14" s="382">
        <f>SUM(H15:H23)</f>
        <v>57500</v>
      </c>
      <c r="I14" s="381">
        <f>SUM(I15:I23)</f>
        <v>58625</v>
      </c>
      <c r="J14" s="380">
        <f>SUM(J15:J23)</f>
        <v>1510</v>
      </c>
      <c r="K14" s="379">
        <f>SUM(K15:K23)</f>
        <v>1326</v>
      </c>
      <c r="L14" s="378">
        <f t="shared" si="2"/>
        <v>118961</v>
      </c>
      <c r="M14" s="384">
        <f t="shared" si="3"/>
        <v>0.2618589285564177</v>
      </c>
      <c r="N14" s="382">
        <f>SUM(N15:N23)</f>
        <v>314524</v>
      </c>
      <c r="O14" s="381">
        <f>SUM(O15:O23)</f>
        <v>303880</v>
      </c>
      <c r="P14" s="380">
        <f>SUM(P15:P23)</f>
        <v>2812</v>
      </c>
      <c r="Q14" s="379">
        <f>SUM(Q15:Q23)</f>
        <v>2562</v>
      </c>
      <c r="R14" s="378">
        <f t="shared" si="4"/>
        <v>623778</v>
      </c>
      <c r="S14" s="383">
        <f t="shared" si="5"/>
        <v>0.28939437521457134</v>
      </c>
      <c r="T14" s="382">
        <f>SUM(T15:T23)</f>
        <v>254085</v>
      </c>
      <c r="U14" s="381">
        <f>SUM(U15:U23)</f>
        <v>245020</v>
      </c>
      <c r="V14" s="380">
        <f>SUM(V15:V23)</f>
        <v>3980</v>
      </c>
      <c r="W14" s="379">
        <f>SUM(W15:W23)</f>
        <v>3493</v>
      </c>
      <c r="X14" s="378">
        <f t="shared" si="6"/>
        <v>506578</v>
      </c>
      <c r="Y14" s="377">
        <f t="shared" si="7"/>
        <v>0.231356276822128</v>
      </c>
    </row>
    <row r="15" spans="1:25" ht="18.75" customHeight="1">
      <c r="A15" s="342" t="s">
        <v>317</v>
      </c>
      <c r="B15" s="339">
        <v>18540</v>
      </c>
      <c r="C15" s="337">
        <v>17801</v>
      </c>
      <c r="D15" s="338">
        <v>983</v>
      </c>
      <c r="E15" s="386">
        <v>880</v>
      </c>
      <c r="F15" s="387">
        <f t="shared" si="0"/>
        <v>38204</v>
      </c>
      <c r="G15" s="340">
        <f t="shared" si="1"/>
        <v>0.07306344762167041</v>
      </c>
      <c r="H15" s="339">
        <v>13404</v>
      </c>
      <c r="I15" s="337">
        <v>15188</v>
      </c>
      <c r="J15" s="338">
        <v>1163</v>
      </c>
      <c r="K15" s="386">
        <v>1110</v>
      </c>
      <c r="L15" s="387">
        <f t="shared" si="2"/>
        <v>30865</v>
      </c>
      <c r="M15" s="388">
        <f t="shared" si="3"/>
        <v>0.23777741778713746</v>
      </c>
      <c r="N15" s="339">
        <v>83245</v>
      </c>
      <c r="O15" s="337">
        <v>80616</v>
      </c>
      <c r="P15" s="338">
        <v>2514</v>
      </c>
      <c r="Q15" s="386">
        <v>2348</v>
      </c>
      <c r="R15" s="387">
        <f t="shared" si="4"/>
        <v>168723</v>
      </c>
      <c r="S15" s="340">
        <f t="shared" si="5"/>
        <v>0.07827702671355534</v>
      </c>
      <c r="T15" s="343">
        <v>55971</v>
      </c>
      <c r="U15" s="337">
        <v>55919</v>
      </c>
      <c r="V15" s="338">
        <v>3418</v>
      </c>
      <c r="W15" s="386">
        <v>3277</v>
      </c>
      <c r="X15" s="387">
        <f t="shared" si="6"/>
        <v>118585</v>
      </c>
      <c r="Y15" s="336">
        <f t="shared" si="7"/>
        <v>0.4228022093856727</v>
      </c>
    </row>
    <row r="16" spans="1:25" ht="18.75" customHeight="1">
      <c r="A16" s="342" t="s">
        <v>318</v>
      </c>
      <c r="B16" s="339">
        <v>17887</v>
      </c>
      <c r="C16" s="337">
        <v>18042</v>
      </c>
      <c r="D16" s="338">
        <v>2</v>
      </c>
      <c r="E16" s="386">
        <v>0</v>
      </c>
      <c r="F16" s="387">
        <f t="shared" si="0"/>
        <v>35931</v>
      </c>
      <c r="G16" s="340">
        <f t="shared" si="1"/>
        <v>0.06871643640703172</v>
      </c>
      <c r="H16" s="339">
        <v>14016</v>
      </c>
      <c r="I16" s="337">
        <v>14241</v>
      </c>
      <c r="J16" s="338">
        <v>1</v>
      </c>
      <c r="K16" s="386"/>
      <c r="L16" s="387">
        <f t="shared" si="2"/>
        <v>28258</v>
      </c>
      <c r="M16" s="388">
        <f t="shared" si="3"/>
        <v>0.27153372496284245</v>
      </c>
      <c r="N16" s="339">
        <v>71655</v>
      </c>
      <c r="O16" s="337">
        <v>71370</v>
      </c>
      <c r="P16" s="338">
        <v>40</v>
      </c>
      <c r="Q16" s="386">
        <v>12</v>
      </c>
      <c r="R16" s="387">
        <f t="shared" si="4"/>
        <v>143077</v>
      </c>
      <c r="S16" s="340">
        <f t="shared" si="5"/>
        <v>0.06637887040353335</v>
      </c>
      <c r="T16" s="343">
        <v>64280</v>
      </c>
      <c r="U16" s="337">
        <v>63298</v>
      </c>
      <c r="V16" s="338">
        <v>77</v>
      </c>
      <c r="W16" s="386">
        <v>0</v>
      </c>
      <c r="X16" s="387">
        <f t="shared" si="6"/>
        <v>127655</v>
      </c>
      <c r="Y16" s="336">
        <f t="shared" si="7"/>
        <v>0.1208099956915123</v>
      </c>
    </row>
    <row r="17" spans="1:25" ht="18.75" customHeight="1">
      <c r="A17" s="342" t="s">
        <v>319</v>
      </c>
      <c r="B17" s="339">
        <v>11362</v>
      </c>
      <c r="C17" s="337">
        <v>11301</v>
      </c>
      <c r="D17" s="338">
        <v>26</v>
      </c>
      <c r="E17" s="386">
        <v>0</v>
      </c>
      <c r="F17" s="387">
        <f t="shared" si="0"/>
        <v>22689</v>
      </c>
      <c r="G17" s="340">
        <f t="shared" si="1"/>
        <v>0.04339170147335567</v>
      </c>
      <c r="H17" s="339">
        <v>6593</v>
      </c>
      <c r="I17" s="337">
        <v>6954</v>
      </c>
      <c r="J17" s="338">
        <v>12</v>
      </c>
      <c r="K17" s="386">
        <v>0</v>
      </c>
      <c r="L17" s="387">
        <f t="shared" si="2"/>
        <v>13559</v>
      </c>
      <c r="M17" s="388">
        <f t="shared" si="3"/>
        <v>0.6733534921454385</v>
      </c>
      <c r="N17" s="339">
        <v>48936</v>
      </c>
      <c r="O17" s="337">
        <v>45978</v>
      </c>
      <c r="P17" s="338">
        <v>57</v>
      </c>
      <c r="Q17" s="386">
        <v>0</v>
      </c>
      <c r="R17" s="387">
        <f t="shared" si="4"/>
        <v>94971</v>
      </c>
      <c r="S17" s="340">
        <f t="shared" si="5"/>
        <v>0.04406066454492313</v>
      </c>
      <c r="T17" s="343">
        <v>28554</v>
      </c>
      <c r="U17" s="337">
        <v>28301</v>
      </c>
      <c r="V17" s="338">
        <v>42</v>
      </c>
      <c r="W17" s="386">
        <v>0</v>
      </c>
      <c r="X17" s="387">
        <f t="shared" si="6"/>
        <v>56897</v>
      </c>
      <c r="Y17" s="336">
        <f t="shared" si="7"/>
        <v>0.6691741216584355</v>
      </c>
    </row>
    <row r="18" spans="1:25" ht="18.75" customHeight="1">
      <c r="A18" s="342" t="s">
        <v>320</v>
      </c>
      <c r="B18" s="339">
        <v>10229</v>
      </c>
      <c r="C18" s="337">
        <v>10182</v>
      </c>
      <c r="D18" s="338">
        <v>5</v>
      </c>
      <c r="E18" s="386">
        <v>0</v>
      </c>
      <c r="F18" s="387">
        <f t="shared" si="0"/>
        <v>20416</v>
      </c>
      <c r="G18" s="340">
        <f t="shared" si="1"/>
        <v>0.03904469025871697</v>
      </c>
      <c r="H18" s="339">
        <v>11402</v>
      </c>
      <c r="I18" s="337">
        <v>9950</v>
      </c>
      <c r="J18" s="338">
        <v>328</v>
      </c>
      <c r="K18" s="386">
        <v>216</v>
      </c>
      <c r="L18" s="387">
        <f t="shared" si="2"/>
        <v>21896</v>
      </c>
      <c r="M18" s="388">
        <f t="shared" si="3"/>
        <v>-0.06759225429302151</v>
      </c>
      <c r="N18" s="339">
        <v>40004</v>
      </c>
      <c r="O18" s="337">
        <v>38656</v>
      </c>
      <c r="P18" s="338">
        <v>26</v>
      </c>
      <c r="Q18" s="386">
        <v>2</v>
      </c>
      <c r="R18" s="387">
        <f t="shared" si="4"/>
        <v>78688</v>
      </c>
      <c r="S18" s="340">
        <f t="shared" si="5"/>
        <v>0.0365063605912427</v>
      </c>
      <c r="T18" s="343">
        <v>53225</v>
      </c>
      <c r="U18" s="337">
        <v>46828</v>
      </c>
      <c r="V18" s="338">
        <v>372</v>
      </c>
      <c r="W18" s="386">
        <v>216</v>
      </c>
      <c r="X18" s="387">
        <f t="shared" si="6"/>
        <v>100641</v>
      </c>
      <c r="Y18" s="336">
        <f t="shared" si="7"/>
        <v>-0.21813177532019756</v>
      </c>
    </row>
    <row r="19" spans="1:25" ht="18.75" customHeight="1">
      <c r="A19" s="342" t="s">
        <v>321</v>
      </c>
      <c r="B19" s="339">
        <v>8523</v>
      </c>
      <c r="C19" s="337">
        <v>8701</v>
      </c>
      <c r="D19" s="338">
        <v>11</v>
      </c>
      <c r="E19" s="386">
        <v>0</v>
      </c>
      <c r="F19" s="387">
        <f t="shared" si="0"/>
        <v>17235</v>
      </c>
      <c r="G19" s="340">
        <f t="shared" si="1"/>
        <v>0.03296116950475054</v>
      </c>
      <c r="H19" s="339">
        <v>6426</v>
      </c>
      <c r="I19" s="337">
        <v>6994</v>
      </c>
      <c r="J19" s="338">
        <v>4</v>
      </c>
      <c r="K19" s="386"/>
      <c r="L19" s="387">
        <f t="shared" si="2"/>
        <v>13424</v>
      </c>
      <c r="M19" s="388">
        <f t="shared" si="3"/>
        <v>0.28389451728247916</v>
      </c>
      <c r="N19" s="339">
        <v>34330</v>
      </c>
      <c r="O19" s="337">
        <v>33425</v>
      </c>
      <c r="P19" s="338">
        <v>131</v>
      </c>
      <c r="Q19" s="386">
        <v>191</v>
      </c>
      <c r="R19" s="387">
        <f t="shared" si="4"/>
        <v>68077</v>
      </c>
      <c r="S19" s="340">
        <f t="shared" si="5"/>
        <v>0.0315835134959591</v>
      </c>
      <c r="T19" s="343">
        <v>27840</v>
      </c>
      <c r="U19" s="337">
        <v>27985</v>
      </c>
      <c r="V19" s="338">
        <v>23</v>
      </c>
      <c r="W19" s="386">
        <v>0</v>
      </c>
      <c r="X19" s="387">
        <f t="shared" si="6"/>
        <v>55848</v>
      </c>
      <c r="Y19" s="336">
        <f t="shared" si="7"/>
        <v>0.21896934536599333</v>
      </c>
    </row>
    <row r="20" spans="1:25" ht="18.75" customHeight="1">
      <c r="A20" s="342" t="s">
        <v>322</v>
      </c>
      <c r="B20" s="339">
        <v>6924</v>
      </c>
      <c r="C20" s="337">
        <v>6555</v>
      </c>
      <c r="D20" s="338">
        <v>4</v>
      </c>
      <c r="E20" s="386">
        <v>0</v>
      </c>
      <c r="F20" s="387">
        <f t="shared" si="0"/>
        <v>13483</v>
      </c>
      <c r="G20" s="340">
        <f t="shared" si="1"/>
        <v>0.025785636694665014</v>
      </c>
      <c r="H20" s="339">
        <v>3910</v>
      </c>
      <c r="I20" s="337">
        <v>4144</v>
      </c>
      <c r="J20" s="338">
        <v>2</v>
      </c>
      <c r="K20" s="386"/>
      <c r="L20" s="387">
        <f t="shared" si="2"/>
        <v>8056</v>
      </c>
      <c r="M20" s="388">
        <f t="shared" si="3"/>
        <v>0.6736593843098311</v>
      </c>
      <c r="N20" s="339">
        <v>31988</v>
      </c>
      <c r="O20" s="337">
        <v>29026</v>
      </c>
      <c r="P20" s="338">
        <v>34</v>
      </c>
      <c r="Q20" s="386"/>
      <c r="R20" s="387">
        <f t="shared" si="4"/>
        <v>61048</v>
      </c>
      <c r="S20" s="340">
        <f t="shared" si="5"/>
        <v>0.02832249264658124</v>
      </c>
      <c r="T20" s="343">
        <v>18223</v>
      </c>
      <c r="U20" s="337">
        <v>17265</v>
      </c>
      <c r="V20" s="338">
        <v>48</v>
      </c>
      <c r="W20" s="386">
        <v>0</v>
      </c>
      <c r="X20" s="387">
        <f t="shared" si="6"/>
        <v>35536</v>
      </c>
      <c r="Y20" s="336">
        <f t="shared" si="7"/>
        <v>0.7179198559207565</v>
      </c>
    </row>
    <row r="21" spans="1:25" ht="18.75" customHeight="1">
      <c r="A21" s="342" t="s">
        <v>323</v>
      </c>
      <c r="B21" s="339">
        <v>626</v>
      </c>
      <c r="C21" s="337">
        <v>610</v>
      </c>
      <c r="D21" s="338">
        <v>0</v>
      </c>
      <c r="E21" s="386">
        <v>0</v>
      </c>
      <c r="F21" s="387">
        <f t="shared" si="0"/>
        <v>1236</v>
      </c>
      <c r="G21" s="340">
        <f t="shared" si="1"/>
        <v>0.0023637949235782805</v>
      </c>
      <c r="H21" s="339">
        <v>1239</v>
      </c>
      <c r="I21" s="337">
        <v>456</v>
      </c>
      <c r="J21" s="338"/>
      <c r="K21" s="386"/>
      <c r="L21" s="387">
        <f t="shared" si="2"/>
        <v>1695</v>
      </c>
      <c r="M21" s="388">
        <f t="shared" si="3"/>
        <v>-0.2707964601769911</v>
      </c>
      <c r="N21" s="339">
        <v>2648</v>
      </c>
      <c r="O21" s="337">
        <v>2270</v>
      </c>
      <c r="P21" s="338">
        <v>6</v>
      </c>
      <c r="Q21" s="386">
        <v>2</v>
      </c>
      <c r="R21" s="387">
        <f t="shared" si="4"/>
        <v>4926</v>
      </c>
      <c r="S21" s="340">
        <f t="shared" si="5"/>
        <v>0.002285359041689477</v>
      </c>
      <c r="T21" s="343">
        <v>3756</v>
      </c>
      <c r="U21" s="337">
        <v>2653</v>
      </c>
      <c r="V21" s="338"/>
      <c r="W21" s="386"/>
      <c r="X21" s="387">
        <f t="shared" si="6"/>
        <v>6409</v>
      </c>
      <c r="Y21" s="336">
        <f t="shared" si="7"/>
        <v>-0.2313933530972071</v>
      </c>
    </row>
    <row r="22" spans="1:25" ht="18.75" customHeight="1">
      <c r="A22" s="342" t="s">
        <v>324</v>
      </c>
      <c r="B22" s="339">
        <v>252</v>
      </c>
      <c r="C22" s="337">
        <v>408</v>
      </c>
      <c r="D22" s="338">
        <v>0</v>
      </c>
      <c r="E22" s="386">
        <v>0</v>
      </c>
      <c r="F22" s="387">
        <f t="shared" si="0"/>
        <v>660</v>
      </c>
      <c r="G22" s="340">
        <f t="shared" si="1"/>
        <v>0.001262220590260247</v>
      </c>
      <c r="H22" s="339">
        <v>358</v>
      </c>
      <c r="I22" s="337">
        <v>576</v>
      </c>
      <c r="J22" s="338"/>
      <c r="K22" s="386"/>
      <c r="L22" s="387">
        <f t="shared" si="2"/>
        <v>934</v>
      </c>
      <c r="M22" s="388">
        <f t="shared" si="3"/>
        <v>-0.29336188436830835</v>
      </c>
      <c r="N22" s="339">
        <v>1216</v>
      </c>
      <c r="O22" s="337">
        <v>1421</v>
      </c>
      <c r="P22" s="338"/>
      <c r="Q22" s="386"/>
      <c r="R22" s="387">
        <f t="shared" si="4"/>
        <v>2637</v>
      </c>
      <c r="S22" s="340">
        <f t="shared" si="5"/>
        <v>0.0012234047488703108</v>
      </c>
      <c r="T22" s="343">
        <v>1578</v>
      </c>
      <c r="U22" s="337">
        <v>2188</v>
      </c>
      <c r="V22" s="338"/>
      <c r="W22" s="386"/>
      <c r="X22" s="387">
        <f t="shared" si="6"/>
        <v>3766</v>
      </c>
      <c r="Y22" s="336">
        <f t="shared" si="7"/>
        <v>-0.2997875730217737</v>
      </c>
    </row>
    <row r="23" spans="1:25" ht="18.75" customHeight="1" thickBot="1">
      <c r="A23" s="342" t="s">
        <v>59</v>
      </c>
      <c r="B23" s="339">
        <v>142</v>
      </c>
      <c r="C23" s="337">
        <v>111</v>
      </c>
      <c r="D23" s="338">
        <v>1</v>
      </c>
      <c r="E23" s="386">
        <v>4</v>
      </c>
      <c r="F23" s="387">
        <f t="shared" si="0"/>
        <v>258</v>
      </c>
      <c r="G23" s="340">
        <f t="shared" si="1"/>
        <v>0.0004934135034653693</v>
      </c>
      <c r="H23" s="339">
        <v>152</v>
      </c>
      <c r="I23" s="337">
        <v>122</v>
      </c>
      <c r="J23" s="338"/>
      <c r="K23" s="386"/>
      <c r="L23" s="387">
        <f t="shared" si="2"/>
        <v>274</v>
      </c>
      <c r="M23" s="388">
        <f t="shared" si="3"/>
        <v>-0.058394160583941646</v>
      </c>
      <c r="N23" s="339">
        <v>502</v>
      </c>
      <c r="O23" s="337">
        <v>1118</v>
      </c>
      <c r="P23" s="338">
        <v>4</v>
      </c>
      <c r="Q23" s="386">
        <v>7</v>
      </c>
      <c r="R23" s="387">
        <f t="shared" si="4"/>
        <v>1631</v>
      </c>
      <c r="S23" s="340">
        <f t="shared" si="5"/>
        <v>0.0007566830282167147</v>
      </c>
      <c r="T23" s="343">
        <v>658</v>
      </c>
      <c r="U23" s="337">
        <v>583</v>
      </c>
      <c r="V23" s="338"/>
      <c r="W23" s="386"/>
      <c r="X23" s="387">
        <f t="shared" si="6"/>
        <v>1241</v>
      </c>
      <c r="Y23" s="336">
        <f t="shared" si="7"/>
        <v>0.31426269137792096</v>
      </c>
    </row>
    <row r="24" spans="1:25" s="376" customFormat="1" ht="18.75" customHeight="1">
      <c r="A24" s="385" t="s">
        <v>62</v>
      </c>
      <c r="B24" s="382">
        <f>SUM(B25:B28)</f>
        <v>41000</v>
      </c>
      <c r="C24" s="381">
        <f>SUM(C25:C28)</f>
        <v>33486</v>
      </c>
      <c r="D24" s="380">
        <f>SUM(D25:D28)</f>
        <v>45</v>
      </c>
      <c r="E24" s="379">
        <f>SUM(E25:E28)</f>
        <v>0</v>
      </c>
      <c r="F24" s="378">
        <f t="shared" si="0"/>
        <v>74531</v>
      </c>
      <c r="G24" s="383">
        <f t="shared" si="1"/>
        <v>0.14253721638285827</v>
      </c>
      <c r="H24" s="382">
        <f>SUM(H25:H28)</f>
        <v>29341</v>
      </c>
      <c r="I24" s="381">
        <f>SUM(I25:I28)</f>
        <v>22827</v>
      </c>
      <c r="J24" s="380">
        <f>SUM(J25:J28)</f>
        <v>20</v>
      </c>
      <c r="K24" s="379">
        <f>SUM(K25:K28)</f>
        <v>2</v>
      </c>
      <c r="L24" s="378">
        <f t="shared" si="2"/>
        <v>52190</v>
      </c>
      <c r="M24" s="384">
        <f t="shared" si="3"/>
        <v>0.42807051159225895</v>
      </c>
      <c r="N24" s="382">
        <f>SUM(N25:N28)</f>
        <v>175626</v>
      </c>
      <c r="O24" s="381">
        <f>SUM(O25:O28)</f>
        <v>138650</v>
      </c>
      <c r="P24" s="380">
        <f>SUM(P25:P28)</f>
        <v>117</v>
      </c>
      <c r="Q24" s="379">
        <f>SUM(Q25:Q28)</f>
        <v>23</v>
      </c>
      <c r="R24" s="378">
        <f t="shared" si="4"/>
        <v>314416</v>
      </c>
      <c r="S24" s="383">
        <f t="shared" si="5"/>
        <v>0.1458695591660249</v>
      </c>
      <c r="T24" s="382">
        <f>SUM(T25:T28)</f>
        <v>133876</v>
      </c>
      <c r="U24" s="381">
        <f>SUM(U25:U28)</f>
        <v>101934</v>
      </c>
      <c r="V24" s="380">
        <f>SUM(V25:V28)</f>
        <v>100</v>
      </c>
      <c r="W24" s="379">
        <f>SUM(W25:W28)</f>
        <v>6</v>
      </c>
      <c r="X24" s="378">
        <f t="shared" si="6"/>
        <v>235916</v>
      </c>
      <c r="Y24" s="377">
        <f t="shared" si="7"/>
        <v>0.332745553502094</v>
      </c>
    </row>
    <row r="25" spans="1:25" ht="18.75" customHeight="1">
      <c r="A25" s="342" t="s">
        <v>325</v>
      </c>
      <c r="B25" s="339">
        <v>27870</v>
      </c>
      <c r="C25" s="337">
        <v>23189</v>
      </c>
      <c r="D25" s="338">
        <v>45</v>
      </c>
      <c r="E25" s="386">
        <v>0</v>
      </c>
      <c r="F25" s="387">
        <f t="shared" si="0"/>
        <v>51104</v>
      </c>
      <c r="G25" s="340">
        <f t="shared" si="1"/>
        <v>0.09773412279493887</v>
      </c>
      <c r="H25" s="339">
        <v>22575</v>
      </c>
      <c r="I25" s="337">
        <v>17947</v>
      </c>
      <c r="J25" s="338">
        <v>18</v>
      </c>
      <c r="K25" s="386"/>
      <c r="L25" s="387">
        <f t="shared" si="2"/>
        <v>40540</v>
      </c>
      <c r="M25" s="388">
        <f t="shared" si="3"/>
        <v>0.2605821410952145</v>
      </c>
      <c r="N25" s="339">
        <v>119888</v>
      </c>
      <c r="O25" s="337">
        <v>96602</v>
      </c>
      <c r="P25" s="338">
        <v>111</v>
      </c>
      <c r="Q25" s="386">
        <v>17</v>
      </c>
      <c r="R25" s="387">
        <f t="shared" si="4"/>
        <v>216618</v>
      </c>
      <c r="S25" s="340">
        <f t="shared" si="5"/>
        <v>0.10049734163473226</v>
      </c>
      <c r="T25" s="339">
        <v>98554</v>
      </c>
      <c r="U25" s="337">
        <v>78792</v>
      </c>
      <c r="V25" s="338">
        <v>94</v>
      </c>
      <c r="W25" s="386"/>
      <c r="X25" s="373">
        <f t="shared" si="6"/>
        <v>177440</v>
      </c>
      <c r="Y25" s="336">
        <f t="shared" si="7"/>
        <v>0.22079576194770056</v>
      </c>
    </row>
    <row r="26" spans="1:25" ht="18.75" customHeight="1">
      <c r="A26" s="342" t="s">
        <v>326</v>
      </c>
      <c r="B26" s="339">
        <v>6788</v>
      </c>
      <c r="C26" s="337">
        <v>5734</v>
      </c>
      <c r="D26" s="338">
        <v>0</v>
      </c>
      <c r="E26" s="386">
        <v>0</v>
      </c>
      <c r="F26" s="387">
        <f t="shared" si="0"/>
        <v>12522</v>
      </c>
      <c r="G26" s="340">
        <f t="shared" si="1"/>
        <v>0.023947767017028502</v>
      </c>
      <c r="H26" s="339">
        <v>5753</v>
      </c>
      <c r="I26" s="337">
        <v>4880</v>
      </c>
      <c r="J26" s="338"/>
      <c r="K26" s="386"/>
      <c r="L26" s="387">
        <f t="shared" si="2"/>
        <v>10633</v>
      </c>
      <c r="M26" s="388">
        <f t="shared" si="3"/>
        <v>0.17765447192701966</v>
      </c>
      <c r="N26" s="339">
        <v>28076</v>
      </c>
      <c r="O26" s="337">
        <v>23484</v>
      </c>
      <c r="P26" s="338"/>
      <c r="Q26" s="386"/>
      <c r="R26" s="387">
        <f t="shared" si="4"/>
        <v>51560</v>
      </c>
      <c r="S26" s="340">
        <f t="shared" si="5"/>
        <v>0.023920648028727048</v>
      </c>
      <c r="T26" s="339">
        <v>28319</v>
      </c>
      <c r="U26" s="337">
        <v>23142</v>
      </c>
      <c r="V26" s="338"/>
      <c r="W26" s="386"/>
      <c r="X26" s="373">
        <f t="shared" si="6"/>
        <v>51461</v>
      </c>
      <c r="Y26" s="336">
        <f t="shared" si="7"/>
        <v>0.0019237869454538092</v>
      </c>
    </row>
    <row r="27" spans="1:25" ht="18.75" customHeight="1">
      <c r="A27" s="342" t="s">
        <v>327</v>
      </c>
      <c r="B27" s="339">
        <v>5836</v>
      </c>
      <c r="C27" s="337">
        <v>4563</v>
      </c>
      <c r="D27" s="338">
        <v>0</v>
      </c>
      <c r="E27" s="386">
        <v>0</v>
      </c>
      <c r="F27" s="387">
        <f t="shared" si="0"/>
        <v>10399</v>
      </c>
      <c r="G27" s="340">
        <f t="shared" si="1"/>
        <v>0.01988762411835804</v>
      </c>
      <c r="H27" s="339">
        <v>191</v>
      </c>
      <c r="I27" s="337"/>
      <c r="J27" s="338">
        <v>0</v>
      </c>
      <c r="K27" s="386">
        <v>0</v>
      </c>
      <c r="L27" s="387">
        <f t="shared" si="2"/>
        <v>191</v>
      </c>
      <c r="M27" s="388">
        <f t="shared" si="3"/>
        <v>53.44502617801047</v>
      </c>
      <c r="N27" s="339">
        <v>23546</v>
      </c>
      <c r="O27" s="337">
        <v>18564</v>
      </c>
      <c r="P27" s="338">
        <v>0</v>
      </c>
      <c r="Q27" s="386">
        <v>0</v>
      </c>
      <c r="R27" s="387">
        <f t="shared" si="4"/>
        <v>42110</v>
      </c>
      <c r="S27" s="340">
        <f t="shared" si="5"/>
        <v>0.01953643305837269</v>
      </c>
      <c r="T27" s="339">
        <v>947</v>
      </c>
      <c r="U27" s="337"/>
      <c r="V27" s="338">
        <v>0</v>
      </c>
      <c r="W27" s="386">
        <v>0</v>
      </c>
      <c r="X27" s="373">
        <f t="shared" si="6"/>
        <v>947</v>
      </c>
      <c r="Y27" s="336" t="str">
        <f t="shared" si="7"/>
        <v>  *  </v>
      </c>
    </row>
    <row r="28" spans="1:25" ht="18.75" customHeight="1" thickBot="1">
      <c r="A28" s="342" t="s">
        <v>59</v>
      </c>
      <c r="B28" s="339">
        <v>506</v>
      </c>
      <c r="C28" s="337">
        <v>0</v>
      </c>
      <c r="D28" s="338">
        <v>0</v>
      </c>
      <c r="E28" s="386">
        <v>0</v>
      </c>
      <c r="F28" s="387">
        <f t="shared" si="0"/>
        <v>506</v>
      </c>
      <c r="G28" s="340">
        <f t="shared" si="1"/>
        <v>0.000967702452532856</v>
      </c>
      <c r="H28" s="339">
        <v>822</v>
      </c>
      <c r="I28" s="337">
        <v>0</v>
      </c>
      <c r="J28" s="338">
        <v>2</v>
      </c>
      <c r="K28" s="386">
        <v>2</v>
      </c>
      <c r="L28" s="387">
        <f t="shared" si="2"/>
        <v>826</v>
      </c>
      <c r="M28" s="388">
        <f t="shared" si="3"/>
        <v>-0.38740920096852305</v>
      </c>
      <c r="N28" s="339">
        <v>4116</v>
      </c>
      <c r="O28" s="337">
        <v>0</v>
      </c>
      <c r="P28" s="338">
        <v>6</v>
      </c>
      <c r="Q28" s="386">
        <v>6</v>
      </c>
      <c r="R28" s="387">
        <f t="shared" si="4"/>
        <v>4128</v>
      </c>
      <c r="S28" s="340">
        <f t="shared" si="5"/>
        <v>0.001915136444192887</v>
      </c>
      <c r="T28" s="339">
        <v>6056</v>
      </c>
      <c r="U28" s="337">
        <v>0</v>
      </c>
      <c r="V28" s="338">
        <v>6</v>
      </c>
      <c r="W28" s="386">
        <v>6</v>
      </c>
      <c r="X28" s="373">
        <f t="shared" si="6"/>
        <v>6068</v>
      </c>
      <c r="Y28" s="336">
        <f t="shared" si="7"/>
        <v>-0.3197099538562953</v>
      </c>
    </row>
    <row r="29" spans="1:25" s="376" customFormat="1" ht="18.75" customHeight="1">
      <c r="A29" s="385" t="s">
        <v>61</v>
      </c>
      <c r="B29" s="382">
        <f>SUM(B30:B37)</f>
        <v>54506</v>
      </c>
      <c r="C29" s="381">
        <f>SUM(C30:C37)</f>
        <v>52968</v>
      </c>
      <c r="D29" s="380">
        <f>SUM(D30:D37)</f>
        <v>1665</v>
      </c>
      <c r="E29" s="379">
        <f>SUM(E30:E37)</f>
        <v>1605</v>
      </c>
      <c r="F29" s="378">
        <f t="shared" si="0"/>
        <v>110744</v>
      </c>
      <c r="G29" s="383">
        <f t="shared" si="1"/>
        <v>0.21179296522391028</v>
      </c>
      <c r="H29" s="382">
        <f>SUM(H30:H37)</f>
        <v>40946</v>
      </c>
      <c r="I29" s="381">
        <f>SUM(I30:I37)</f>
        <v>43563</v>
      </c>
      <c r="J29" s="380">
        <f>SUM(J30:J37)</f>
        <v>1308</v>
      </c>
      <c r="K29" s="379">
        <f>SUM(K30:K37)</f>
        <v>1690</v>
      </c>
      <c r="L29" s="378">
        <f t="shared" si="2"/>
        <v>87507</v>
      </c>
      <c r="M29" s="384">
        <f t="shared" si="3"/>
        <v>0.2655444707280561</v>
      </c>
      <c r="N29" s="382">
        <f>SUM(N30:N37)</f>
        <v>232895</v>
      </c>
      <c r="O29" s="381">
        <f>SUM(O30:O37)</f>
        <v>205956</v>
      </c>
      <c r="P29" s="380">
        <f>SUM(P30:P37)</f>
        <v>5791</v>
      </c>
      <c r="Q29" s="379">
        <f>SUM(Q30:Q37)</f>
        <v>6028</v>
      </c>
      <c r="R29" s="378">
        <f t="shared" si="4"/>
        <v>450670</v>
      </c>
      <c r="S29" s="383">
        <f t="shared" si="5"/>
        <v>0.2090829799671532</v>
      </c>
      <c r="T29" s="382">
        <f>SUM(T30:T37)</f>
        <v>186670</v>
      </c>
      <c r="U29" s="381">
        <f>SUM(U30:U37)</f>
        <v>174111</v>
      </c>
      <c r="V29" s="380">
        <f>SUM(V30:V37)</f>
        <v>5559</v>
      </c>
      <c r="W29" s="379">
        <f>SUM(W30:W37)</f>
        <v>6353</v>
      </c>
      <c r="X29" s="378">
        <f t="shared" si="6"/>
        <v>372693</v>
      </c>
      <c r="Y29" s="377">
        <f t="shared" si="7"/>
        <v>0.20922582393551803</v>
      </c>
    </row>
    <row r="30" spans="1:25" s="312" customFormat="1" ht="18.75" customHeight="1">
      <c r="A30" s="327" t="s">
        <v>328</v>
      </c>
      <c r="B30" s="325">
        <v>33680</v>
      </c>
      <c r="C30" s="322">
        <v>31766</v>
      </c>
      <c r="D30" s="321">
        <v>138</v>
      </c>
      <c r="E30" s="374">
        <v>195</v>
      </c>
      <c r="F30" s="373">
        <f t="shared" si="0"/>
        <v>65779</v>
      </c>
      <c r="G30" s="324">
        <f t="shared" si="1"/>
        <v>0.1257994063738315</v>
      </c>
      <c r="H30" s="325">
        <v>25953</v>
      </c>
      <c r="I30" s="322">
        <v>29024</v>
      </c>
      <c r="J30" s="321">
        <v>33</v>
      </c>
      <c r="K30" s="374">
        <v>5</v>
      </c>
      <c r="L30" s="373">
        <f t="shared" si="2"/>
        <v>55015</v>
      </c>
      <c r="M30" s="375">
        <f t="shared" si="3"/>
        <v>0.19565573025538496</v>
      </c>
      <c r="N30" s="325">
        <v>147815</v>
      </c>
      <c r="O30" s="322">
        <v>127045</v>
      </c>
      <c r="P30" s="321">
        <v>481</v>
      </c>
      <c r="Q30" s="374">
        <v>449</v>
      </c>
      <c r="R30" s="373">
        <f t="shared" si="4"/>
        <v>275790</v>
      </c>
      <c r="S30" s="324">
        <f t="shared" si="5"/>
        <v>0.12794948642053205</v>
      </c>
      <c r="T30" s="323">
        <v>120731</v>
      </c>
      <c r="U30" s="322">
        <v>116707</v>
      </c>
      <c r="V30" s="321">
        <v>264</v>
      </c>
      <c r="W30" s="374">
        <v>228</v>
      </c>
      <c r="X30" s="373">
        <f t="shared" si="6"/>
        <v>237930</v>
      </c>
      <c r="Y30" s="320">
        <f t="shared" si="7"/>
        <v>0.1591224309670911</v>
      </c>
    </row>
    <row r="31" spans="1:25" s="312" customFormat="1" ht="18.75" customHeight="1">
      <c r="A31" s="327" t="s">
        <v>329</v>
      </c>
      <c r="B31" s="325">
        <v>11263</v>
      </c>
      <c r="C31" s="322">
        <v>11886</v>
      </c>
      <c r="D31" s="321">
        <v>345</v>
      </c>
      <c r="E31" s="374">
        <v>320</v>
      </c>
      <c r="F31" s="373">
        <f t="shared" si="0"/>
        <v>23814</v>
      </c>
      <c r="G31" s="324">
        <f t="shared" si="1"/>
        <v>0.04554321384311746</v>
      </c>
      <c r="H31" s="325">
        <v>8313</v>
      </c>
      <c r="I31" s="322">
        <v>8591</v>
      </c>
      <c r="J31" s="321">
        <v>148</v>
      </c>
      <c r="K31" s="374">
        <v>147</v>
      </c>
      <c r="L31" s="373">
        <f t="shared" si="2"/>
        <v>17199</v>
      </c>
      <c r="M31" s="375">
        <f t="shared" si="3"/>
        <v>0.3846153846153846</v>
      </c>
      <c r="N31" s="325">
        <v>46612</v>
      </c>
      <c r="O31" s="322">
        <v>43871</v>
      </c>
      <c r="P31" s="321">
        <v>1149</v>
      </c>
      <c r="Q31" s="374">
        <v>1106</v>
      </c>
      <c r="R31" s="373">
        <f t="shared" si="4"/>
        <v>92738</v>
      </c>
      <c r="S31" s="324">
        <f t="shared" si="5"/>
        <v>0.04302469078526162</v>
      </c>
      <c r="T31" s="323">
        <v>37229</v>
      </c>
      <c r="U31" s="322">
        <v>34241</v>
      </c>
      <c r="V31" s="321">
        <v>503</v>
      </c>
      <c r="W31" s="374">
        <v>516</v>
      </c>
      <c r="X31" s="373">
        <f t="shared" si="6"/>
        <v>72489</v>
      </c>
      <c r="Y31" s="320">
        <f t="shared" si="7"/>
        <v>0.2793389341831174</v>
      </c>
    </row>
    <row r="32" spans="1:25" s="312" customFormat="1" ht="18.75" customHeight="1">
      <c r="A32" s="327" t="s">
        <v>330</v>
      </c>
      <c r="B32" s="325">
        <v>3873</v>
      </c>
      <c r="C32" s="322">
        <v>3755</v>
      </c>
      <c r="D32" s="321">
        <v>469</v>
      </c>
      <c r="E32" s="374">
        <v>401</v>
      </c>
      <c r="F32" s="373">
        <f t="shared" si="0"/>
        <v>8498</v>
      </c>
      <c r="G32" s="324">
        <f t="shared" si="1"/>
        <v>0.016252046327320573</v>
      </c>
      <c r="H32" s="325">
        <v>2530</v>
      </c>
      <c r="I32" s="322">
        <v>2136</v>
      </c>
      <c r="J32" s="321">
        <v>616</v>
      </c>
      <c r="K32" s="374">
        <v>614</v>
      </c>
      <c r="L32" s="373">
        <f t="shared" si="2"/>
        <v>5896</v>
      </c>
      <c r="M32" s="375">
        <f t="shared" si="3"/>
        <v>0.44131614654002704</v>
      </c>
      <c r="N32" s="325">
        <v>15792</v>
      </c>
      <c r="O32" s="322">
        <v>13668</v>
      </c>
      <c r="P32" s="321">
        <v>1688</v>
      </c>
      <c r="Q32" s="374">
        <v>1580</v>
      </c>
      <c r="R32" s="373">
        <f t="shared" si="4"/>
        <v>32728</v>
      </c>
      <c r="S32" s="324">
        <f t="shared" si="5"/>
        <v>0.015183765878281201</v>
      </c>
      <c r="T32" s="323">
        <v>12313</v>
      </c>
      <c r="U32" s="322">
        <v>9546</v>
      </c>
      <c r="V32" s="321">
        <v>2309</v>
      </c>
      <c r="W32" s="374">
        <v>2379</v>
      </c>
      <c r="X32" s="373">
        <f t="shared" si="6"/>
        <v>26547</v>
      </c>
      <c r="Y32" s="320">
        <f t="shared" si="7"/>
        <v>0.2328323351037782</v>
      </c>
    </row>
    <row r="33" spans="1:25" s="312" customFormat="1" ht="18.75" customHeight="1">
      <c r="A33" s="327" t="s">
        <v>331</v>
      </c>
      <c r="B33" s="325">
        <v>2589</v>
      </c>
      <c r="C33" s="322">
        <v>2424</v>
      </c>
      <c r="D33" s="321">
        <v>5</v>
      </c>
      <c r="E33" s="374">
        <v>6</v>
      </c>
      <c r="F33" s="373">
        <f t="shared" si="0"/>
        <v>5024</v>
      </c>
      <c r="G33" s="324">
        <f t="shared" si="1"/>
        <v>0.009608176129496182</v>
      </c>
      <c r="H33" s="325">
        <v>639</v>
      </c>
      <c r="I33" s="322">
        <v>563</v>
      </c>
      <c r="J33" s="321"/>
      <c r="K33" s="374"/>
      <c r="L33" s="373">
        <f t="shared" si="2"/>
        <v>1202</v>
      </c>
      <c r="M33" s="375">
        <f t="shared" si="3"/>
        <v>3.179700499168053</v>
      </c>
      <c r="N33" s="325">
        <v>11056</v>
      </c>
      <c r="O33" s="322">
        <v>10513</v>
      </c>
      <c r="P33" s="321">
        <v>9</v>
      </c>
      <c r="Q33" s="374">
        <v>6</v>
      </c>
      <c r="R33" s="373">
        <f t="shared" si="4"/>
        <v>21584</v>
      </c>
      <c r="S33" s="324">
        <f t="shared" si="5"/>
        <v>0.01001363977990777</v>
      </c>
      <c r="T33" s="323">
        <v>2512</v>
      </c>
      <c r="U33" s="322">
        <v>2187</v>
      </c>
      <c r="V33" s="321">
        <v>1</v>
      </c>
      <c r="W33" s="374">
        <v>1</v>
      </c>
      <c r="X33" s="373">
        <f t="shared" si="6"/>
        <v>4701</v>
      </c>
      <c r="Y33" s="320">
        <f t="shared" si="7"/>
        <v>3.59136353967241</v>
      </c>
    </row>
    <row r="34" spans="1:25" s="312" customFormat="1" ht="18.75" customHeight="1">
      <c r="A34" s="327" t="s">
        <v>332</v>
      </c>
      <c r="B34" s="325">
        <v>1632</v>
      </c>
      <c r="C34" s="322">
        <v>1860</v>
      </c>
      <c r="D34" s="321">
        <v>686</v>
      </c>
      <c r="E34" s="374">
        <v>673</v>
      </c>
      <c r="F34" s="373">
        <f t="shared" si="0"/>
        <v>4851</v>
      </c>
      <c r="G34" s="324">
        <f t="shared" si="1"/>
        <v>0.009277321338412815</v>
      </c>
      <c r="H34" s="325">
        <v>1551</v>
      </c>
      <c r="I34" s="322">
        <v>1611</v>
      </c>
      <c r="J34" s="321">
        <v>332</v>
      </c>
      <c r="K34" s="374">
        <v>741</v>
      </c>
      <c r="L34" s="373">
        <f t="shared" si="2"/>
        <v>4235</v>
      </c>
      <c r="M34" s="375">
        <f t="shared" si="3"/>
        <v>0.1454545454545455</v>
      </c>
      <c r="N34" s="325">
        <v>6153</v>
      </c>
      <c r="O34" s="322">
        <v>6240</v>
      </c>
      <c r="P34" s="321">
        <v>2392</v>
      </c>
      <c r="Q34" s="374">
        <v>2844</v>
      </c>
      <c r="R34" s="373">
        <f t="shared" si="4"/>
        <v>17629</v>
      </c>
      <c r="S34" s="324">
        <f t="shared" si="5"/>
        <v>0.008178764625648354</v>
      </c>
      <c r="T34" s="323">
        <v>6498</v>
      </c>
      <c r="U34" s="322">
        <v>5963</v>
      </c>
      <c r="V34" s="321">
        <v>2148</v>
      </c>
      <c r="W34" s="374">
        <v>2830</v>
      </c>
      <c r="X34" s="373">
        <f t="shared" si="6"/>
        <v>17439</v>
      </c>
      <c r="Y34" s="320">
        <f t="shared" si="7"/>
        <v>0.010895120133035174</v>
      </c>
    </row>
    <row r="35" spans="1:25" s="312" customFormat="1" ht="18.75" customHeight="1">
      <c r="A35" s="327" t="s">
        <v>333</v>
      </c>
      <c r="B35" s="325">
        <v>965</v>
      </c>
      <c r="C35" s="322">
        <v>909</v>
      </c>
      <c r="D35" s="321">
        <v>12</v>
      </c>
      <c r="E35" s="374">
        <v>6</v>
      </c>
      <c r="F35" s="373">
        <f t="shared" si="0"/>
        <v>1892</v>
      </c>
      <c r="G35" s="324">
        <f t="shared" si="1"/>
        <v>0.0036183656920793744</v>
      </c>
      <c r="H35" s="325">
        <v>1080</v>
      </c>
      <c r="I35" s="322">
        <v>1009</v>
      </c>
      <c r="J35" s="321">
        <v>172</v>
      </c>
      <c r="K35" s="374">
        <v>170</v>
      </c>
      <c r="L35" s="373">
        <f t="shared" si="2"/>
        <v>2431</v>
      </c>
      <c r="M35" s="375">
        <f t="shared" si="3"/>
        <v>-0.22171945701357465</v>
      </c>
      <c r="N35" s="325">
        <v>3332</v>
      </c>
      <c r="O35" s="322">
        <v>3089</v>
      </c>
      <c r="P35" s="321">
        <v>12</v>
      </c>
      <c r="Q35" s="374">
        <v>6</v>
      </c>
      <c r="R35" s="373">
        <f t="shared" si="4"/>
        <v>6439</v>
      </c>
      <c r="S35" s="324">
        <f t="shared" si="5"/>
        <v>0.002987297375038275</v>
      </c>
      <c r="T35" s="323">
        <v>4137</v>
      </c>
      <c r="U35" s="322">
        <v>3285</v>
      </c>
      <c r="V35" s="321">
        <v>176</v>
      </c>
      <c r="W35" s="374">
        <v>174</v>
      </c>
      <c r="X35" s="373">
        <f t="shared" si="6"/>
        <v>7772</v>
      </c>
      <c r="Y35" s="320">
        <f t="shared" si="7"/>
        <v>-0.1715131240349974</v>
      </c>
    </row>
    <row r="36" spans="1:25" s="312" customFormat="1" ht="18.75" customHeight="1">
      <c r="A36" s="327" t="s">
        <v>334</v>
      </c>
      <c r="B36" s="325">
        <v>256</v>
      </c>
      <c r="C36" s="322">
        <v>218</v>
      </c>
      <c r="D36" s="321">
        <v>10</v>
      </c>
      <c r="E36" s="374">
        <v>4</v>
      </c>
      <c r="F36" s="373">
        <f t="shared" si="0"/>
        <v>488</v>
      </c>
      <c r="G36" s="324">
        <f t="shared" si="1"/>
        <v>0.0009332782546166674</v>
      </c>
      <c r="H36" s="325">
        <v>515</v>
      </c>
      <c r="I36" s="322">
        <v>342</v>
      </c>
      <c r="J36" s="321">
        <v>7</v>
      </c>
      <c r="K36" s="374">
        <v>11</v>
      </c>
      <c r="L36" s="373">
        <f t="shared" si="2"/>
        <v>875</v>
      </c>
      <c r="M36" s="375">
        <f t="shared" si="3"/>
        <v>-0.4422857142857143</v>
      </c>
      <c r="N36" s="325">
        <v>1102</v>
      </c>
      <c r="O36" s="322">
        <v>849</v>
      </c>
      <c r="P36" s="321">
        <v>59</v>
      </c>
      <c r="Q36" s="374">
        <v>37</v>
      </c>
      <c r="R36" s="373">
        <f t="shared" si="4"/>
        <v>2047</v>
      </c>
      <c r="S36" s="324">
        <f t="shared" si="5"/>
        <v>0.0009496812745307267</v>
      </c>
      <c r="T36" s="323">
        <v>2026</v>
      </c>
      <c r="U36" s="322">
        <v>1042</v>
      </c>
      <c r="V36" s="321">
        <v>42</v>
      </c>
      <c r="W36" s="374">
        <v>27</v>
      </c>
      <c r="X36" s="373">
        <f t="shared" si="6"/>
        <v>3137</v>
      </c>
      <c r="Y36" s="320">
        <f t="shared" si="7"/>
        <v>-0.3474657315906917</v>
      </c>
    </row>
    <row r="37" spans="1:25" s="312" customFormat="1" ht="18.75" customHeight="1" thickBot="1">
      <c r="A37" s="327" t="s">
        <v>59</v>
      </c>
      <c r="B37" s="325">
        <v>248</v>
      </c>
      <c r="C37" s="322">
        <v>150</v>
      </c>
      <c r="D37" s="321">
        <v>0</v>
      </c>
      <c r="E37" s="374">
        <v>0</v>
      </c>
      <c r="F37" s="373">
        <f t="shared" si="0"/>
        <v>398</v>
      </c>
      <c r="G37" s="324">
        <f t="shared" si="1"/>
        <v>0.0007611572650357246</v>
      </c>
      <c r="H37" s="325">
        <v>365</v>
      </c>
      <c r="I37" s="322">
        <v>287</v>
      </c>
      <c r="J37" s="321"/>
      <c r="K37" s="374">
        <v>2</v>
      </c>
      <c r="L37" s="373">
        <f t="shared" si="2"/>
        <v>654</v>
      </c>
      <c r="M37" s="375">
        <f t="shared" si="3"/>
        <v>-0.3914373088685015</v>
      </c>
      <c r="N37" s="325">
        <v>1033</v>
      </c>
      <c r="O37" s="322">
        <v>681</v>
      </c>
      <c r="P37" s="321">
        <v>1</v>
      </c>
      <c r="Q37" s="374">
        <v>0</v>
      </c>
      <c r="R37" s="373">
        <f t="shared" si="4"/>
        <v>1715</v>
      </c>
      <c r="S37" s="324">
        <f t="shared" si="5"/>
        <v>0.000795653827953198</v>
      </c>
      <c r="T37" s="323">
        <v>1224</v>
      </c>
      <c r="U37" s="322">
        <v>1140</v>
      </c>
      <c r="V37" s="321">
        <v>116</v>
      </c>
      <c r="W37" s="374">
        <v>198</v>
      </c>
      <c r="X37" s="373">
        <f t="shared" si="6"/>
        <v>2678</v>
      </c>
      <c r="Y37" s="320">
        <f t="shared" si="7"/>
        <v>-0.35959671396564596</v>
      </c>
    </row>
    <row r="38" spans="1:25" s="376" customFormat="1" ht="18.75" customHeight="1">
      <c r="A38" s="385" t="s">
        <v>60</v>
      </c>
      <c r="B38" s="382">
        <f>SUM(B39:B41)</f>
        <v>5878</v>
      </c>
      <c r="C38" s="381">
        <f>SUM(C39:C41)</f>
        <v>5490</v>
      </c>
      <c r="D38" s="380">
        <f>SUM(D39:D41)</f>
        <v>144</v>
      </c>
      <c r="E38" s="379">
        <f>SUM(E39:E41)</f>
        <v>225</v>
      </c>
      <c r="F38" s="378">
        <f t="shared" si="0"/>
        <v>11737</v>
      </c>
      <c r="G38" s="383">
        <f t="shared" si="1"/>
        <v>0.022446489496794723</v>
      </c>
      <c r="H38" s="382">
        <f>SUM(H39:H41)</f>
        <v>3921</v>
      </c>
      <c r="I38" s="381">
        <f>SUM(I39:I41)</f>
        <v>4740</v>
      </c>
      <c r="J38" s="380">
        <f>SUM(J39:J41)</f>
        <v>155</v>
      </c>
      <c r="K38" s="379">
        <f>SUM(K39:K41)</f>
        <v>453</v>
      </c>
      <c r="L38" s="378">
        <f t="shared" si="2"/>
        <v>9269</v>
      </c>
      <c r="M38" s="384">
        <f t="shared" si="3"/>
        <v>0.26626389038731246</v>
      </c>
      <c r="N38" s="382">
        <f>SUM(N39:N41)</f>
        <v>20544</v>
      </c>
      <c r="O38" s="381">
        <f>SUM(O39:O41)</f>
        <v>20151</v>
      </c>
      <c r="P38" s="380">
        <f>SUM(P39:P41)</f>
        <v>331</v>
      </c>
      <c r="Q38" s="379">
        <f>SUM(Q39:Q41)</f>
        <v>523</v>
      </c>
      <c r="R38" s="378">
        <f t="shared" si="4"/>
        <v>41549</v>
      </c>
      <c r="S38" s="383">
        <f t="shared" si="5"/>
        <v>0.019276163788704035</v>
      </c>
      <c r="T38" s="382">
        <f>SUM(T39:T41)</f>
        <v>19022</v>
      </c>
      <c r="U38" s="381">
        <f>SUM(U39:U41)</f>
        <v>18575</v>
      </c>
      <c r="V38" s="380">
        <f>SUM(V39:V41)</f>
        <v>1030</v>
      </c>
      <c r="W38" s="379">
        <f>SUM(W39:W41)</f>
        <v>1420</v>
      </c>
      <c r="X38" s="378">
        <f t="shared" si="6"/>
        <v>40047</v>
      </c>
      <c r="Y38" s="377">
        <f t="shared" si="7"/>
        <v>0.03750593053162543</v>
      </c>
    </row>
    <row r="39" spans="1:25" ht="18.75" customHeight="1">
      <c r="A39" s="327" t="s">
        <v>335</v>
      </c>
      <c r="B39" s="325">
        <v>4083</v>
      </c>
      <c r="C39" s="322">
        <v>4218</v>
      </c>
      <c r="D39" s="321">
        <v>141</v>
      </c>
      <c r="E39" s="374">
        <v>222</v>
      </c>
      <c r="F39" s="373">
        <f t="shared" si="0"/>
        <v>8664</v>
      </c>
      <c r="G39" s="324">
        <f t="shared" si="1"/>
        <v>0.016569513930325422</v>
      </c>
      <c r="H39" s="325">
        <v>2921</v>
      </c>
      <c r="I39" s="322">
        <v>3415</v>
      </c>
      <c r="J39" s="321">
        <v>155</v>
      </c>
      <c r="K39" s="374">
        <v>292</v>
      </c>
      <c r="L39" s="373">
        <f t="shared" si="2"/>
        <v>6783</v>
      </c>
      <c r="M39" s="375">
        <f t="shared" si="3"/>
        <v>0.2773109243697478</v>
      </c>
      <c r="N39" s="325">
        <v>14723</v>
      </c>
      <c r="O39" s="322">
        <v>14619</v>
      </c>
      <c r="P39" s="321">
        <v>328</v>
      </c>
      <c r="Q39" s="374">
        <v>520</v>
      </c>
      <c r="R39" s="373">
        <f t="shared" si="4"/>
        <v>30190</v>
      </c>
      <c r="S39" s="324">
        <f t="shared" si="5"/>
        <v>0.01400629100052889</v>
      </c>
      <c r="T39" s="323">
        <v>13571</v>
      </c>
      <c r="U39" s="322">
        <v>12700</v>
      </c>
      <c r="V39" s="321">
        <v>894</v>
      </c>
      <c r="W39" s="374">
        <v>1034</v>
      </c>
      <c r="X39" s="373">
        <f t="shared" si="6"/>
        <v>28199</v>
      </c>
      <c r="Y39" s="320">
        <f t="shared" si="7"/>
        <v>0.07060534061491541</v>
      </c>
    </row>
    <row r="40" spans="1:25" ht="18.75" customHeight="1">
      <c r="A40" s="327" t="s">
        <v>336</v>
      </c>
      <c r="B40" s="325">
        <v>1675</v>
      </c>
      <c r="C40" s="322">
        <v>1252</v>
      </c>
      <c r="D40" s="321">
        <v>3</v>
      </c>
      <c r="E40" s="374">
        <v>3</v>
      </c>
      <c r="F40" s="373">
        <f t="shared" si="0"/>
        <v>2933</v>
      </c>
      <c r="G40" s="324">
        <f t="shared" si="1"/>
        <v>0.005609231804898946</v>
      </c>
      <c r="H40" s="325">
        <v>852</v>
      </c>
      <c r="I40" s="322">
        <v>1119</v>
      </c>
      <c r="J40" s="321">
        <v>0</v>
      </c>
      <c r="K40" s="374">
        <v>161</v>
      </c>
      <c r="L40" s="373">
        <f t="shared" si="2"/>
        <v>2132</v>
      </c>
      <c r="M40" s="375">
        <f t="shared" si="3"/>
        <v>0.37570356472795496</v>
      </c>
      <c r="N40" s="325">
        <v>5332</v>
      </c>
      <c r="O40" s="322">
        <v>5387</v>
      </c>
      <c r="P40" s="321">
        <v>3</v>
      </c>
      <c r="Q40" s="374">
        <v>3</v>
      </c>
      <c r="R40" s="373">
        <f t="shared" si="4"/>
        <v>10725</v>
      </c>
      <c r="S40" s="324">
        <f t="shared" si="5"/>
        <v>0.004975736037783118</v>
      </c>
      <c r="T40" s="323">
        <v>4861</v>
      </c>
      <c r="U40" s="322">
        <v>5128</v>
      </c>
      <c r="V40" s="321">
        <v>120</v>
      </c>
      <c r="W40" s="374">
        <v>368</v>
      </c>
      <c r="X40" s="373">
        <f t="shared" si="6"/>
        <v>10477</v>
      </c>
      <c r="Y40" s="320">
        <f t="shared" si="7"/>
        <v>0.023670898157869713</v>
      </c>
    </row>
    <row r="41" spans="1:25" ht="18.75" customHeight="1" thickBot="1">
      <c r="A41" s="327" t="s">
        <v>59</v>
      </c>
      <c r="B41" s="325">
        <v>120</v>
      </c>
      <c r="C41" s="322">
        <v>20</v>
      </c>
      <c r="D41" s="321">
        <v>0</v>
      </c>
      <c r="E41" s="374">
        <v>0</v>
      </c>
      <c r="F41" s="373">
        <f t="shared" si="0"/>
        <v>140</v>
      </c>
      <c r="G41" s="324">
        <f t="shared" si="1"/>
        <v>0.0002677437615703554</v>
      </c>
      <c r="H41" s="325">
        <v>148</v>
      </c>
      <c r="I41" s="322">
        <v>206</v>
      </c>
      <c r="J41" s="321"/>
      <c r="K41" s="374"/>
      <c r="L41" s="373">
        <f t="shared" si="2"/>
        <v>354</v>
      </c>
      <c r="M41" s="375">
        <f t="shared" si="3"/>
        <v>-0.6045197740112994</v>
      </c>
      <c r="N41" s="325">
        <v>489</v>
      </c>
      <c r="O41" s="322">
        <v>145</v>
      </c>
      <c r="P41" s="321"/>
      <c r="Q41" s="374"/>
      <c r="R41" s="373">
        <f t="shared" si="4"/>
        <v>634</v>
      </c>
      <c r="S41" s="324">
        <f t="shared" si="5"/>
        <v>0.00029413675039202767</v>
      </c>
      <c r="T41" s="323">
        <v>590</v>
      </c>
      <c r="U41" s="322">
        <v>747</v>
      </c>
      <c r="V41" s="321">
        <v>16</v>
      </c>
      <c r="W41" s="374">
        <v>18</v>
      </c>
      <c r="X41" s="373">
        <f t="shared" si="6"/>
        <v>1371</v>
      </c>
      <c r="Y41" s="320">
        <f t="shared" si="7"/>
        <v>-0.537563822027717</v>
      </c>
    </row>
    <row r="42" spans="1:25" s="312" customFormat="1" ht="18.75" customHeight="1" thickBot="1">
      <c r="A42" s="372" t="s">
        <v>59</v>
      </c>
      <c r="B42" s="369">
        <v>742</v>
      </c>
      <c r="C42" s="368">
        <v>213</v>
      </c>
      <c r="D42" s="367">
        <v>0</v>
      </c>
      <c r="E42" s="366">
        <v>4</v>
      </c>
      <c r="F42" s="365">
        <f t="shared" si="0"/>
        <v>959</v>
      </c>
      <c r="G42" s="370">
        <f t="shared" si="1"/>
        <v>0.0018340447667569346</v>
      </c>
      <c r="H42" s="369">
        <v>858</v>
      </c>
      <c r="I42" s="368">
        <v>293</v>
      </c>
      <c r="J42" s="367">
        <v>0</v>
      </c>
      <c r="K42" s="366">
        <v>0</v>
      </c>
      <c r="L42" s="365">
        <f t="shared" si="2"/>
        <v>1151</v>
      </c>
      <c r="M42" s="371">
        <f t="shared" si="3"/>
        <v>-0.16681146828844484</v>
      </c>
      <c r="N42" s="369">
        <v>3986</v>
      </c>
      <c r="O42" s="368">
        <v>867</v>
      </c>
      <c r="P42" s="367">
        <v>1803</v>
      </c>
      <c r="Q42" s="366">
        <v>1858</v>
      </c>
      <c r="R42" s="365">
        <f t="shared" si="4"/>
        <v>8514</v>
      </c>
      <c r="S42" s="370">
        <f t="shared" si="5"/>
        <v>0.003949968916147829</v>
      </c>
      <c r="T42" s="369">
        <v>4994</v>
      </c>
      <c r="U42" s="368">
        <v>1537</v>
      </c>
      <c r="V42" s="367">
        <v>0</v>
      </c>
      <c r="W42" s="366">
        <v>0</v>
      </c>
      <c r="X42" s="365">
        <f t="shared" si="6"/>
        <v>6531</v>
      </c>
      <c r="Y42" s="364">
        <f t="shared" si="7"/>
        <v>0.3036288470372073</v>
      </c>
    </row>
    <row r="43" ht="15" thickTop="1">
      <c r="A43" s="179" t="s">
        <v>44</v>
      </c>
    </row>
    <row r="44" ht="14.25">
      <c r="A44" s="179" t="s">
        <v>58</v>
      </c>
    </row>
  </sheetData>
  <sheetProtection/>
  <mergeCells count="24">
    <mergeCell ref="L7:L8"/>
    <mergeCell ref="N7:O7"/>
    <mergeCell ref="F7:F8"/>
    <mergeCell ref="H6:L6"/>
    <mergeCell ref="X1:Y1"/>
    <mergeCell ref="A3:Y3"/>
    <mergeCell ref="A5:A8"/>
    <mergeCell ref="G6:G8"/>
    <mergeCell ref="B6:F6"/>
    <mergeCell ref="Y6:Y8"/>
    <mergeCell ref="D7:E7"/>
    <mergeCell ref="B7:C7"/>
    <mergeCell ref="N6:R6"/>
    <mergeCell ref="T6:X6"/>
    <mergeCell ref="V7:W7"/>
    <mergeCell ref="A4:Y4"/>
    <mergeCell ref="B5:M5"/>
    <mergeCell ref="N5:Y5"/>
    <mergeCell ref="P7:Q7"/>
    <mergeCell ref="T7:U7"/>
    <mergeCell ref="H7:I7"/>
    <mergeCell ref="J7:K7"/>
    <mergeCell ref="M6:M8"/>
    <mergeCell ref="S6:S8"/>
  </mergeCells>
  <conditionalFormatting sqref="Y43:Y65536 M43:M65536 Y3 M3 M5:M8 Y5:Y8">
    <cfRule type="cellIs" priority="1" dxfId="68" operator="lessThan" stopIfTrue="1">
      <formula>0</formula>
    </cfRule>
  </conditionalFormatting>
  <conditionalFormatting sqref="M9:M42 Y9:Y42">
    <cfRule type="cellIs" priority="2" dxfId="69" operator="lessThan" stopIfTrue="1">
      <formula>0</formula>
    </cfRule>
    <cfRule type="cellIs" priority="3" dxfId="70" operator="greaterThanOrEqual" stopIfTrue="1">
      <formula>0</formula>
    </cfRule>
  </conditionalFormatting>
  <hyperlinks>
    <hyperlink ref="X1:Y1" location="INDICE!A1" display="Volver al Indice"/>
  </hyperlinks>
  <printOptions/>
  <pageMargins left="0.2" right="0.22" top="0.54" bottom="0.1968503937007874" header="0.15748031496062992" footer="0.15748031496062992"/>
  <pageSetup horizontalDpi="600" verticalDpi="600" orientation="landscape" scale="77" r:id="rId1"/>
</worksheet>
</file>

<file path=xl/worksheets/sheet13.xml><?xml version="1.0" encoding="utf-8"?>
<worksheet xmlns="http://schemas.openxmlformats.org/spreadsheetml/2006/main" xmlns:r="http://schemas.openxmlformats.org/officeDocument/2006/relationships">
  <sheetPr>
    <tabColor indexed="30"/>
  </sheetPr>
  <dimension ref="A1:Y64"/>
  <sheetViews>
    <sheetView showGridLines="0" zoomScale="80" zoomScaleNormal="80" zoomScalePageLayoutView="0" workbookViewId="0" topLeftCell="A1">
      <selection activeCell="X1" sqref="X1:Y1"/>
    </sheetView>
  </sheetViews>
  <sheetFormatPr defaultColWidth="8.00390625" defaultRowHeight="15"/>
  <cols>
    <col min="1" max="1" width="19.28125" style="214" customWidth="1"/>
    <col min="2" max="2" width="9.421875" style="214" bestFit="1" customWidth="1"/>
    <col min="3" max="3" width="9.7109375" style="214" bestFit="1" customWidth="1"/>
    <col min="4" max="4" width="8.00390625" style="214" bestFit="1" customWidth="1"/>
    <col min="5" max="5" width="9.7109375" style="214" bestFit="1" customWidth="1"/>
    <col min="6" max="6" width="9.421875" style="214" bestFit="1" customWidth="1"/>
    <col min="7" max="7" width="9.7109375" style="214" customWidth="1"/>
    <col min="8" max="8" width="9.28125" style="214" bestFit="1" customWidth="1"/>
    <col min="9" max="9" width="9.7109375" style="214" bestFit="1" customWidth="1"/>
    <col min="10" max="10" width="8.57421875" style="214" customWidth="1"/>
    <col min="11" max="11" width="9.7109375" style="214" bestFit="1" customWidth="1"/>
    <col min="12" max="12" width="9.28125" style="214" bestFit="1" customWidth="1"/>
    <col min="13" max="13" width="8.7109375" style="214" bestFit="1" customWidth="1"/>
    <col min="14" max="14" width="11.140625" style="214" bestFit="1" customWidth="1"/>
    <col min="15" max="15" width="10.8515625" style="214" customWidth="1"/>
    <col min="16" max="16" width="9.00390625" style="214" customWidth="1"/>
    <col min="17" max="17" width="10.8515625" style="214" customWidth="1"/>
    <col min="18" max="18" width="11.140625" style="214" bestFit="1" customWidth="1"/>
    <col min="19" max="19" width="9.140625" style="214" customWidth="1"/>
    <col min="20" max="20" width="10.421875" style="214" customWidth="1"/>
    <col min="21" max="23" width="10.28125" style="214" customWidth="1"/>
    <col min="24" max="24" width="11.140625" style="214" bestFit="1" customWidth="1"/>
    <col min="25" max="25" width="8.7109375" style="214" bestFit="1" customWidth="1"/>
    <col min="26" max="16384" width="8.00390625" style="214" customWidth="1"/>
  </cols>
  <sheetData>
    <row r="1" spans="24:25" ht="18.75" thickBot="1">
      <c r="X1" s="600" t="s">
        <v>28</v>
      </c>
      <c r="Y1" s="601"/>
    </row>
    <row r="2" ht="5.25" customHeight="1" thickBot="1"/>
    <row r="3" spans="1:25" ht="24.75" customHeight="1" thickTop="1">
      <c r="A3" s="662" t="s">
        <v>72</v>
      </c>
      <c r="B3" s="663"/>
      <c r="C3" s="663"/>
      <c r="D3" s="663"/>
      <c r="E3" s="663"/>
      <c r="F3" s="663"/>
      <c r="G3" s="663"/>
      <c r="H3" s="663"/>
      <c r="I3" s="663"/>
      <c r="J3" s="663"/>
      <c r="K3" s="663"/>
      <c r="L3" s="663"/>
      <c r="M3" s="663"/>
      <c r="N3" s="663"/>
      <c r="O3" s="663"/>
      <c r="P3" s="663"/>
      <c r="Q3" s="663"/>
      <c r="R3" s="663"/>
      <c r="S3" s="663"/>
      <c r="T3" s="663"/>
      <c r="U3" s="663"/>
      <c r="V3" s="663"/>
      <c r="W3" s="663"/>
      <c r="X3" s="663"/>
      <c r="Y3" s="664"/>
    </row>
    <row r="4" spans="1:25" ht="21" customHeight="1" thickBot="1">
      <c r="A4" s="671" t="s">
        <v>46</v>
      </c>
      <c r="B4" s="672"/>
      <c r="C4" s="672"/>
      <c r="D4" s="672"/>
      <c r="E4" s="672"/>
      <c r="F4" s="672"/>
      <c r="G4" s="672"/>
      <c r="H4" s="672"/>
      <c r="I4" s="672"/>
      <c r="J4" s="672"/>
      <c r="K4" s="672"/>
      <c r="L4" s="672"/>
      <c r="M4" s="672"/>
      <c r="N4" s="672"/>
      <c r="O4" s="672"/>
      <c r="P4" s="672"/>
      <c r="Q4" s="672"/>
      <c r="R4" s="672"/>
      <c r="S4" s="672"/>
      <c r="T4" s="672"/>
      <c r="U4" s="672"/>
      <c r="V4" s="672"/>
      <c r="W4" s="672"/>
      <c r="X4" s="672"/>
      <c r="Y4" s="673"/>
    </row>
    <row r="5" spans="1:25" s="363" customFormat="1" ht="15.75" customHeight="1" thickBot="1" thickTop="1">
      <c r="A5" s="619" t="s">
        <v>71</v>
      </c>
      <c r="B5" s="655" t="s">
        <v>37</v>
      </c>
      <c r="C5" s="656"/>
      <c r="D5" s="656"/>
      <c r="E5" s="656"/>
      <c r="F5" s="656"/>
      <c r="G5" s="656"/>
      <c r="H5" s="656"/>
      <c r="I5" s="656"/>
      <c r="J5" s="657"/>
      <c r="K5" s="657"/>
      <c r="L5" s="657"/>
      <c r="M5" s="658"/>
      <c r="N5" s="655" t="s">
        <v>36</v>
      </c>
      <c r="O5" s="656"/>
      <c r="P5" s="656"/>
      <c r="Q5" s="656"/>
      <c r="R5" s="656"/>
      <c r="S5" s="656"/>
      <c r="T5" s="656"/>
      <c r="U5" s="656"/>
      <c r="V5" s="656"/>
      <c r="W5" s="656"/>
      <c r="X5" s="656"/>
      <c r="Y5" s="659"/>
    </row>
    <row r="6" spans="1:25" s="254" customFormat="1" ht="26.25" customHeight="1">
      <c r="A6" s="620"/>
      <c r="B6" s="647" t="s">
        <v>127</v>
      </c>
      <c r="C6" s="648"/>
      <c r="D6" s="648"/>
      <c r="E6" s="648"/>
      <c r="F6" s="648"/>
      <c r="G6" s="683" t="s">
        <v>35</v>
      </c>
      <c r="H6" s="647" t="s">
        <v>128</v>
      </c>
      <c r="I6" s="648"/>
      <c r="J6" s="648"/>
      <c r="K6" s="648"/>
      <c r="L6" s="648"/>
      <c r="M6" s="649" t="s">
        <v>34</v>
      </c>
      <c r="N6" s="647" t="s">
        <v>129</v>
      </c>
      <c r="O6" s="648"/>
      <c r="P6" s="648"/>
      <c r="Q6" s="648"/>
      <c r="R6" s="648"/>
      <c r="S6" s="683" t="s">
        <v>35</v>
      </c>
      <c r="T6" s="647" t="s">
        <v>130</v>
      </c>
      <c r="U6" s="648"/>
      <c r="V6" s="648"/>
      <c r="W6" s="648"/>
      <c r="X6" s="648"/>
      <c r="Y6" s="686" t="s">
        <v>34</v>
      </c>
    </row>
    <row r="7" spans="1:25" s="254" customFormat="1" ht="26.25" customHeight="1">
      <c r="A7" s="621"/>
      <c r="B7" s="670" t="s">
        <v>22</v>
      </c>
      <c r="C7" s="669"/>
      <c r="D7" s="668" t="s">
        <v>21</v>
      </c>
      <c r="E7" s="669"/>
      <c r="F7" s="660" t="s">
        <v>17</v>
      </c>
      <c r="G7" s="684"/>
      <c r="H7" s="670" t="s">
        <v>22</v>
      </c>
      <c r="I7" s="669"/>
      <c r="J7" s="668" t="s">
        <v>21</v>
      </c>
      <c r="K7" s="669"/>
      <c r="L7" s="660" t="s">
        <v>17</v>
      </c>
      <c r="M7" s="650"/>
      <c r="N7" s="670" t="s">
        <v>22</v>
      </c>
      <c r="O7" s="669"/>
      <c r="P7" s="668" t="s">
        <v>21</v>
      </c>
      <c r="Q7" s="669"/>
      <c r="R7" s="660" t="s">
        <v>17</v>
      </c>
      <c r="S7" s="684"/>
      <c r="T7" s="670" t="s">
        <v>22</v>
      </c>
      <c r="U7" s="669"/>
      <c r="V7" s="668" t="s">
        <v>21</v>
      </c>
      <c r="W7" s="669"/>
      <c r="X7" s="660" t="s">
        <v>17</v>
      </c>
      <c r="Y7" s="687"/>
    </row>
    <row r="8" spans="1:25" s="359" customFormat="1" ht="28.5" thickBot="1">
      <c r="A8" s="622"/>
      <c r="B8" s="362" t="s">
        <v>19</v>
      </c>
      <c r="C8" s="360" t="s">
        <v>18</v>
      </c>
      <c r="D8" s="361" t="s">
        <v>19</v>
      </c>
      <c r="E8" s="360" t="s">
        <v>18</v>
      </c>
      <c r="F8" s="661"/>
      <c r="G8" s="685"/>
      <c r="H8" s="362" t="s">
        <v>19</v>
      </c>
      <c r="I8" s="360" t="s">
        <v>18</v>
      </c>
      <c r="J8" s="361" t="s">
        <v>19</v>
      </c>
      <c r="K8" s="360" t="s">
        <v>18</v>
      </c>
      <c r="L8" s="661"/>
      <c r="M8" s="651"/>
      <c r="N8" s="362" t="s">
        <v>19</v>
      </c>
      <c r="O8" s="360" t="s">
        <v>18</v>
      </c>
      <c r="P8" s="361" t="s">
        <v>19</v>
      </c>
      <c r="Q8" s="360" t="s">
        <v>18</v>
      </c>
      <c r="R8" s="661"/>
      <c r="S8" s="685"/>
      <c r="T8" s="362" t="s">
        <v>19</v>
      </c>
      <c r="U8" s="360" t="s">
        <v>18</v>
      </c>
      <c r="V8" s="361" t="s">
        <v>19</v>
      </c>
      <c r="W8" s="360" t="s">
        <v>18</v>
      </c>
      <c r="X8" s="661"/>
      <c r="Y8" s="688"/>
    </row>
    <row r="9" spans="1:25" s="243" customFormat="1" ht="18" customHeight="1" thickBot="1" thickTop="1">
      <c r="A9" s="410" t="s">
        <v>24</v>
      </c>
      <c r="B9" s="408">
        <f>B10+B24+B38+B45+B53+B62</f>
        <v>267048</v>
      </c>
      <c r="C9" s="407">
        <f>C10+C24+C38+C45+C53+C62</f>
        <v>249805</v>
      </c>
      <c r="D9" s="406">
        <f>D10+D24+D38+D45+D53+D62</f>
        <v>3081</v>
      </c>
      <c r="E9" s="407">
        <f>E10+E24+E38+E45+E53+E62</f>
        <v>2954</v>
      </c>
      <c r="F9" s="406">
        <f aca="true" t="shared" si="0" ref="F9:F40">SUM(B9:E9)</f>
        <v>522888</v>
      </c>
      <c r="G9" s="409">
        <f aca="true" t="shared" si="1" ref="G9:G40">F9/$F$9</f>
        <v>1</v>
      </c>
      <c r="H9" s="408">
        <f>H10+H24+H38+H45+H53+H62</f>
        <v>215471</v>
      </c>
      <c r="I9" s="407">
        <f>I10+I24+I38+I45+I53+I62</f>
        <v>215500</v>
      </c>
      <c r="J9" s="406">
        <f>J10+J24+J38+J45+J53+J62</f>
        <v>3092</v>
      </c>
      <c r="K9" s="407">
        <f>K10+K24+K38+K45+K53+K62</f>
        <v>3675</v>
      </c>
      <c r="L9" s="406">
        <f aca="true" t="shared" si="2" ref="L9:L40">SUM(H9:K9)</f>
        <v>437738</v>
      </c>
      <c r="M9" s="405">
        <f aca="true" t="shared" si="3" ref="M9:M40">IF(ISERROR(F9/L9-1),"         /0",(F9/L9-1))</f>
        <v>0.19452275105199912</v>
      </c>
      <c r="N9" s="408">
        <f>N10+N24+N38+N45+N53+N62</f>
        <v>1114636</v>
      </c>
      <c r="O9" s="407">
        <f>O10+O24+O38+O45+O53+O62</f>
        <v>1017345</v>
      </c>
      <c r="P9" s="406">
        <f>P10+P24+P38+P45+P53+P62</f>
        <v>11696</v>
      </c>
      <c r="Q9" s="407">
        <f>Q10+Q24+Q38+Q45+Q53+Q62</f>
        <v>11783</v>
      </c>
      <c r="R9" s="406">
        <f aca="true" t="shared" si="4" ref="R9:R40">SUM(N9:Q9)</f>
        <v>2155460</v>
      </c>
      <c r="S9" s="409">
        <f aca="true" t="shared" si="5" ref="S9:S40">R9/$R$9</f>
        <v>1</v>
      </c>
      <c r="T9" s="408">
        <f>T10+T24+T38+T45+T53+T62</f>
        <v>952845</v>
      </c>
      <c r="U9" s="407">
        <f>U10+U24+U38+U45+U53+U62</f>
        <v>882343</v>
      </c>
      <c r="V9" s="406">
        <f>V10+V24+V38+V45+V53+V62</f>
        <v>12502</v>
      </c>
      <c r="W9" s="407">
        <f>W10+W24+W38+W45+W53+W62</f>
        <v>13136</v>
      </c>
      <c r="X9" s="406">
        <f aca="true" t="shared" si="6" ref="X9:X40">SUM(T9:W9)</f>
        <v>1860826</v>
      </c>
      <c r="Y9" s="405">
        <f>IF(ISERROR(R9/X9-1),"         /0",(R9/X9-1))</f>
        <v>0.15833506195635705</v>
      </c>
    </row>
    <row r="10" spans="1:25" s="376" customFormat="1" ht="18.75" customHeight="1">
      <c r="A10" s="385" t="s">
        <v>64</v>
      </c>
      <c r="B10" s="382">
        <f>SUM(B11:B23)</f>
        <v>90437</v>
      </c>
      <c r="C10" s="381">
        <f>SUM(C11:C23)</f>
        <v>83937</v>
      </c>
      <c r="D10" s="380">
        <f>SUM(D11:D23)</f>
        <v>195</v>
      </c>
      <c r="E10" s="381">
        <f>SUM(E11:E23)</f>
        <v>236</v>
      </c>
      <c r="F10" s="380">
        <f t="shared" si="0"/>
        <v>174805</v>
      </c>
      <c r="G10" s="383">
        <f t="shared" si="1"/>
        <v>0.33430677315218554</v>
      </c>
      <c r="H10" s="382">
        <f>SUM(H11:H23)</f>
        <v>82905</v>
      </c>
      <c r="I10" s="381">
        <f>SUM(I11:I23)</f>
        <v>85452</v>
      </c>
      <c r="J10" s="380">
        <f>SUM(J11:J23)</f>
        <v>99</v>
      </c>
      <c r="K10" s="381">
        <f>SUM(K11:K23)</f>
        <v>204</v>
      </c>
      <c r="L10" s="380">
        <f t="shared" si="2"/>
        <v>168660</v>
      </c>
      <c r="M10" s="384">
        <f t="shared" si="3"/>
        <v>0.036434246412901716</v>
      </c>
      <c r="N10" s="382">
        <f>SUM(N11:N23)</f>
        <v>367061</v>
      </c>
      <c r="O10" s="381">
        <f>SUM(O11:O23)</f>
        <v>347841</v>
      </c>
      <c r="P10" s="380">
        <f>SUM(P11:P23)</f>
        <v>842</v>
      </c>
      <c r="Q10" s="381">
        <f>SUM(Q11:Q23)</f>
        <v>789</v>
      </c>
      <c r="R10" s="380">
        <f t="shared" si="4"/>
        <v>716533</v>
      </c>
      <c r="S10" s="383">
        <f t="shared" si="5"/>
        <v>0.3324269529473987</v>
      </c>
      <c r="T10" s="382">
        <f>SUM(T11:T23)</f>
        <v>354198</v>
      </c>
      <c r="U10" s="381">
        <f>SUM(U11:U23)</f>
        <v>341166</v>
      </c>
      <c r="V10" s="380">
        <f>SUM(V11:V23)</f>
        <v>1833</v>
      </c>
      <c r="W10" s="381">
        <f>SUM(W11:W23)</f>
        <v>1864</v>
      </c>
      <c r="X10" s="380">
        <f t="shared" si="6"/>
        <v>699061</v>
      </c>
      <c r="Y10" s="377">
        <f aca="true" t="shared" si="7" ref="Y10:Y41">IF(ISERROR(R10/X10-1),"         /0",IF(R10/X10&gt;5,"  *  ",(R10/X10-1)))</f>
        <v>0.024993527031260454</v>
      </c>
    </row>
    <row r="11" spans="1:25" ht="18.75" customHeight="1">
      <c r="A11" s="327" t="s">
        <v>133</v>
      </c>
      <c r="B11" s="325">
        <v>36759</v>
      </c>
      <c r="C11" s="322">
        <v>33564</v>
      </c>
      <c r="D11" s="321">
        <v>193</v>
      </c>
      <c r="E11" s="322">
        <v>221</v>
      </c>
      <c r="F11" s="321">
        <f t="shared" si="0"/>
        <v>70737</v>
      </c>
      <c r="G11" s="324">
        <f t="shared" si="1"/>
        <v>0.13528136044430164</v>
      </c>
      <c r="H11" s="325">
        <v>29051</v>
      </c>
      <c r="I11" s="322">
        <v>31395</v>
      </c>
      <c r="J11" s="321">
        <v>71</v>
      </c>
      <c r="K11" s="322">
        <v>168</v>
      </c>
      <c r="L11" s="321">
        <f t="shared" si="2"/>
        <v>60685</v>
      </c>
      <c r="M11" s="326">
        <f t="shared" si="3"/>
        <v>0.16564225096811414</v>
      </c>
      <c r="N11" s="325">
        <v>142271</v>
      </c>
      <c r="O11" s="322">
        <v>134934</v>
      </c>
      <c r="P11" s="321">
        <v>837</v>
      </c>
      <c r="Q11" s="322">
        <v>771</v>
      </c>
      <c r="R11" s="321">
        <f t="shared" si="4"/>
        <v>278813</v>
      </c>
      <c r="S11" s="324">
        <f t="shared" si="5"/>
        <v>0.12935197127295334</v>
      </c>
      <c r="T11" s="325">
        <v>128749</v>
      </c>
      <c r="U11" s="322">
        <v>129854</v>
      </c>
      <c r="V11" s="321">
        <v>1633</v>
      </c>
      <c r="W11" s="322">
        <v>1815</v>
      </c>
      <c r="X11" s="321">
        <f t="shared" si="6"/>
        <v>262051</v>
      </c>
      <c r="Y11" s="320">
        <f t="shared" si="7"/>
        <v>0.06396464810285019</v>
      </c>
    </row>
    <row r="12" spans="1:25" ht="18.75" customHeight="1">
      <c r="A12" s="327" t="s">
        <v>167</v>
      </c>
      <c r="B12" s="325">
        <v>15505</v>
      </c>
      <c r="C12" s="322">
        <v>15150</v>
      </c>
      <c r="D12" s="321">
        <v>0</v>
      </c>
      <c r="E12" s="322">
        <v>0</v>
      </c>
      <c r="F12" s="321">
        <f t="shared" si="0"/>
        <v>30655</v>
      </c>
      <c r="G12" s="324">
        <f t="shared" si="1"/>
        <v>0.05862632150670889</v>
      </c>
      <c r="H12" s="325">
        <v>14244</v>
      </c>
      <c r="I12" s="322">
        <v>15466</v>
      </c>
      <c r="J12" s="321"/>
      <c r="K12" s="322"/>
      <c r="L12" s="321">
        <f t="shared" si="2"/>
        <v>29710</v>
      </c>
      <c r="M12" s="326">
        <f t="shared" si="3"/>
        <v>0.031807472231571765</v>
      </c>
      <c r="N12" s="325">
        <v>65620</v>
      </c>
      <c r="O12" s="322">
        <v>64475</v>
      </c>
      <c r="P12" s="321"/>
      <c r="Q12" s="322"/>
      <c r="R12" s="321">
        <f t="shared" si="4"/>
        <v>130095</v>
      </c>
      <c r="S12" s="324">
        <f t="shared" si="5"/>
        <v>0.0603560260918783</v>
      </c>
      <c r="T12" s="325">
        <v>65072</v>
      </c>
      <c r="U12" s="322">
        <v>65244</v>
      </c>
      <c r="V12" s="321"/>
      <c r="W12" s="322"/>
      <c r="X12" s="321">
        <f t="shared" si="6"/>
        <v>130316</v>
      </c>
      <c r="Y12" s="320">
        <f t="shared" si="7"/>
        <v>-0.0016958777126370173</v>
      </c>
    </row>
    <row r="13" spans="1:25" ht="18.75" customHeight="1">
      <c r="A13" s="327" t="s">
        <v>172</v>
      </c>
      <c r="B13" s="325">
        <v>10573</v>
      </c>
      <c r="C13" s="322">
        <v>9531</v>
      </c>
      <c r="D13" s="321">
        <v>0</v>
      </c>
      <c r="E13" s="322">
        <v>0</v>
      </c>
      <c r="F13" s="321">
        <f t="shared" si="0"/>
        <v>20104</v>
      </c>
      <c r="G13" s="324">
        <f t="shared" si="1"/>
        <v>0.038448004161503034</v>
      </c>
      <c r="H13" s="325">
        <v>8296</v>
      </c>
      <c r="I13" s="322">
        <v>9636</v>
      </c>
      <c r="J13" s="321"/>
      <c r="K13" s="322"/>
      <c r="L13" s="321">
        <f t="shared" si="2"/>
        <v>17932</v>
      </c>
      <c r="M13" s="326">
        <f t="shared" si="3"/>
        <v>0.1211242471559224</v>
      </c>
      <c r="N13" s="325">
        <v>45465</v>
      </c>
      <c r="O13" s="322">
        <v>40673</v>
      </c>
      <c r="P13" s="321"/>
      <c r="Q13" s="322"/>
      <c r="R13" s="321">
        <f t="shared" si="4"/>
        <v>86138</v>
      </c>
      <c r="S13" s="324">
        <f t="shared" si="5"/>
        <v>0.03996269937739508</v>
      </c>
      <c r="T13" s="325">
        <v>38984</v>
      </c>
      <c r="U13" s="322">
        <v>37948</v>
      </c>
      <c r="V13" s="321"/>
      <c r="W13" s="322"/>
      <c r="X13" s="321">
        <f t="shared" si="6"/>
        <v>76932</v>
      </c>
      <c r="Y13" s="320">
        <f t="shared" si="7"/>
        <v>0.1196641189622003</v>
      </c>
    </row>
    <row r="14" spans="1:25" ht="18.75" customHeight="1">
      <c r="A14" s="327" t="s">
        <v>173</v>
      </c>
      <c r="B14" s="325">
        <v>8715</v>
      </c>
      <c r="C14" s="322">
        <v>8928</v>
      </c>
      <c r="D14" s="321">
        <v>0</v>
      </c>
      <c r="E14" s="322">
        <v>0</v>
      </c>
      <c r="F14" s="321">
        <f t="shared" si="0"/>
        <v>17643</v>
      </c>
      <c r="G14" s="324">
        <f t="shared" si="1"/>
        <v>0.033741451324184144</v>
      </c>
      <c r="H14" s="325">
        <v>7154</v>
      </c>
      <c r="I14" s="322">
        <v>7558</v>
      </c>
      <c r="J14" s="321"/>
      <c r="K14" s="322"/>
      <c r="L14" s="321">
        <f t="shared" si="2"/>
        <v>14712</v>
      </c>
      <c r="M14" s="326">
        <f t="shared" si="3"/>
        <v>0.19922512234910283</v>
      </c>
      <c r="N14" s="325">
        <v>32976</v>
      </c>
      <c r="O14" s="322">
        <v>34256</v>
      </c>
      <c r="P14" s="321"/>
      <c r="Q14" s="322"/>
      <c r="R14" s="321">
        <f t="shared" si="4"/>
        <v>67232</v>
      </c>
      <c r="S14" s="324">
        <f t="shared" si="5"/>
        <v>0.031191485808133763</v>
      </c>
      <c r="T14" s="325">
        <v>28483</v>
      </c>
      <c r="U14" s="322">
        <v>31301</v>
      </c>
      <c r="V14" s="321"/>
      <c r="W14" s="322"/>
      <c r="X14" s="321">
        <f t="shared" si="6"/>
        <v>59784</v>
      </c>
      <c r="Y14" s="320">
        <f t="shared" si="7"/>
        <v>0.1245818279138231</v>
      </c>
    </row>
    <row r="15" spans="1:25" ht="18.75" customHeight="1">
      <c r="A15" s="327" t="s">
        <v>178</v>
      </c>
      <c r="B15" s="325">
        <v>5120</v>
      </c>
      <c r="C15" s="322">
        <v>4910</v>
      </c>
      <c r="D15" s="321">
        <v>0</v>
      </c>
      <c r="E15" s="322">
        <v>0</v>
      </c>
      <c r="F15" s="321">
        <f t="shared" si="0"/>
        <v>10030</v>
      </c>
      <c r="G15" s="324">
        <f t="shared" si="1"/>
        <v>0.019181928061076176</v>
      </c>
      <c r="H15" s="325">
        <v>5300</v>
      </c>
      <c r="I15" s="322">
        <v>4969</v>
      </c>
      <c r="J15" s="321"/>
      <c r="K15" s="322"/>
      <c r="L15" s="321">
        <f t="shared" si="2"/>
        <v>10269</v>
      </c>
      <c r="M15" s="326">
        <f t="shared" si="3"/>
        <v>-0.023273931249391366</v>
      </c>
      <c r="N15" s="325">
        <v>20267</v>
      </c>
      <c r="O15" s="322">
        <v>20206</v>
      </c>
      <c r="P15" s="321"/>
      <c r="Q15" s="322"/>
      <c r="R15" s="321">
        <f t="shared" si="4"/>
        <v>40473</v>
      </c>
      <c r="S15" s="324">
        <f t="shared" si="5"/>
        <v>0.01877696640160337</v>
      </c>
      <c r="T15" s="325">
        <v>24732</v>
      </c>
      <c r="U15" s="322">
        <v>23146</v>
      </c>
      <c r="V15" s="321"/>
      <c r="W15" s="322"/>
      <c r="X15" s="321">
        <f t="shared" si="6"/>
        <v>47878</v>
      </c>
      <c r="Y15" s="320">
        <f t="shared" si="7"/>
        <v>-0.15466393750783236</v>
      </c>
    </row>
    <row r="16" spans="1:25" ht="18.75" customHeight="1">
      <c r="A16" s="327" t="s">
        <v>180</v>
      </c>
      <c r="B16" s="325">
        <v>3847</v>
      </c>
      <c r="C16" s="322">
        <v>3340</v>
      </c>
      <c r="D16" s="321">
        <v>0</v>
      </c>
      <c r="E16" s="322">
        <v>0</v>
      </c>
      <c r="F16" s="321">
        <f t="shared" si="0"/>
        <v>7187</v>
      </c>
      <c r="G16" s="324">
        <f t="shared" si="1"/>
        <v>0.013744817245758174</v>
      </c>
      <c r="H16" s="325">
        <v>2952</v>
      </c>
      <c r="I16" s="322">
        <v>3016</v>
      </c>
      <c r="J16" s="321"/>
      <c r="K16" s="322"/>
      <c r="L16" s="321">
        <f t="shared" si="2"/>
        <v>5968</v>
      </c>
      <c r="M16" s="326">
        <f t="shared" si="3"/>
        <v>0.20425603217158184</v>
      </c>
      <c r="N16" s="325">
        <v>13521</v>
      </c>
      <c r="O16" s="322">
        <v>13201</v>
      </c>
      <c r="P16" s="321"/>
      <c r="Q16" s="322"/>
      <c r="R16" s="321">
        <f t="shared" si="4"/>
        <v>26722</v>
      </c>
      <c r="S16" s="324">
        <f t="shared" si="5"/>
        <v>0.012397353697122656</v>
      </c>
      <c r="T16" s="325">
        <v>14016</v>
      </c>
      <c r="U16" s="322">
        <v>13458</v>
      </c>
      <c r="V16" s="321"/>
      <c r="W16" s="322"/>
      <c r="X16" s="321">
        <f t="shared" si="6"/>
        <v>27474</v>
      </c>
      <c r="Y16" s="320">
        <f t="shared" si="7"/>
        <v>-0.0273713328965568</v>
      </c>
    </row>
    <row r="17" spans="1:25" ht="18.75" customHeight="1">
      <c r="A17" s="327" t="s">
        <v>134</v>
      </c>
      <c r="B17" s="325">
        <v>3612</v>
      </c>
      <c r="C17" s="322">
        <v>3269</v>
      </c>
      <c r="D17" s="321">
        <v>0</v>
      </c>
      <c r="E17" s="322">
        <v>0</v>
      </c>
      <c r="F17" s="321">
        <f t="shared" si="0"/>
        <v>6881</v>
      </c>
      <c r="G17" s="324">
        <f t="shared" si="1"/>
        <v>0.013159605881182968</v>
      </c>
      <c r="H17" s="325">
        <v>8245</v>
      </c>
      <c r="I17" s="322">
        <v>8171</v>
      </c>
      <c r="J17" s="321"/>
      <c r="K17" s="322"/>
      <c r="L17" s="321">
        <f t="shared" si="2"/>
        <v>16416</v>
      </c>
      <c r="M17" s="326">
        <f t="shared" si="3"/>
        <v>-0.5808357699805069</v>
      </c>
      <c r="N17" s="325">
        <v>20686</v>
      </c>
      <c r="O17" s="322">
        <v>18034</v>
      </c>
      <c r="P17" s="321"/>
      <c r="Q17" s="322"/>
      <c r="R17" s="321">
        <f t="shared" si="4"/>
        <v>38720</v>
      </c>
      <c r="S17" s="324">
        <f t="shared" si="5"/>
        <v>0.017963682926150335</v>
      </c>
      <c r="T17" s="325">
        <v>21052</v>
      </c>
      <c r="U17" s="322">
        <v>19891</v>
      </c>
      <c r="V17" s="321"/>
      <c r="W17" s="322"/>
      <c r="X17" s="321">
        <f t="shared" si="6"/>
        <v>40943</v>
      </c>
      <c r="Y17" s="320">
        <f t="shared" si="7"/>
        <v>-0.054294995481523056</v>
      </c>
    </row>
    <row r="18" spans="1:25" ht="18.75" customHeight="1">
      <c r="A18" s="327" t="s">
        <v>185</v>
      </c>
      <c r="B18" s="325">
        <v>2453</v>
      </c>
      <c r="C18" s="322">
        <v>1925</v>
      </c>
      <c r="D18" s="321">
        <v>0</v>
      </c>
      <c r="E18" s="322">
        <v>0</v>
      </c>
      <c r="F18" s="321">
        <f t="shared" si="0"/>
        <v>4378</v>
      </c>
      <c r="G18" s="324">
        <f t="shared" si="1"/>
        <v>0.008372729915392972</v>
      </c>
      <c r="H18" s="325">
        <v>2676</v>
      </c>
      <c r="I18" s="322">
        <v>1890</v>
      </c>
      <c r="J18" s="321"/>
      <c r="K18" s="322"/>
      <c r="L18" s="321">
        <f t="shared" si="2"/>
        <v>4566</v>
      </c>
      <c r="M18" s="326">
        <f t="shared" si="3"/>
        <v>-0.04117389399912397</v>
      </c>
      <c r="N18" s="325">
        <v>10917</v>
      </c>
      <c r="O18" s="322">
        <v>8765</v>
      </c>
      <c r="P18" s="321"/>
      <c r="Q18" s="322"/>
      <c r="R18" s="321">
        <f t="shared" si="4"/>
        <v>19682</v>
      </c>
      <c r="S18" s="324">
        <f t="shared" si="5"/>
        <v>0.009131229528731686</v>
      </c>
      <c r="T18" s="325">
        <v>10215</v>
      </c>
      <c r="U18" s="322">
        <v>8191</v>
      </c>
      <c r="V18" s="321"/>
      <c r="W18" s="322"/>
      <c r="X18" s="321">
        <f t="shared" si="6"/>
        <v>18406</v>
      </c>
      <c r="Y18" s="320">
        <f t="shared" si="7"/>
        <v>0.06932522003694452</v>
      </c>
    </row>
    <row r="19" spans="1:25" ht="18.75" customHeight="1">
      <c r="A19" s="327" t="s">
        <v>179</v>
      </c>
      <c r="B19" s="325">
        <v>1696</v>
      </c>
      <c r="C19" s="322">
        <v>1812</v>
      </c>
      <c r="D19" s="321">
        <v>0</v>
      </c>
      <c r="E19" s="322">
        <v>0</v>
      </c>
      <c r="F19" s="321">
        <f t="shared" si="0"/>
        <v>3508</v>
      </c>
      <c r="G19" s="324">
        <f t="shared" si="1"/>
        <v>0.006708893682777191</v>
      </c>
      <c r="H19" s="325">
        <v>1557</v>
      </c>
      <c r="I19" s="322">
        <v>1742</v>
      </c>
      <c r="J19" s="321"/>
      <c r="K19" s="322"/>
      <c r="L19" s="321">
        <f t="shared" si="2"/>
        <v>3299</v>
      </c>
      <c r="M19" s="326">
        <f t="shared" si="3"/>
        <v>0.06335253107002115</v>
      </c>
      <c r="N19" s="325">
        <v>6954</v>
      </c>
      <c r="O19" s="322">
        <v>7595</v>
      </c>
      <c r="P19" s="321"/>
      <c r="Q19" s="322"/>
      <c r="R19" s="321">
        <f t="shared" si="4"/>
        <v>14549</v>
      </c>
      <c r="S19" s="324">
        <f t="shared" si="5"/>
        <v>0.006749835301977304</v>
      </c>
      <c r="T19" s="325">
        <v>5741</v>
      </c>
      <c r="U19" s="322">
        <v>6327</v>
      </c>
      <c r="V19" s="321"/>
      <c r="W19" s="322"/>
      <c r="X19" s="321">
        <f t="shared" si="6"/>
        <v>12068</v>
      </c>
      <c r="Y19" s="320">
        <f t="shared" si="7"/>
        <v>0.20558501823002984</v>
      </c>
    </row>
    <row r="20" spans="1:25" ht="18.75" customHeight="1">
      <c r="A20" s="327" t="s">
        <v>168</v>
      </c>
      <c r="B20" s="325">
        <v>1335</v>
      </c>
      <c r="C20" s="322">
        <v>1122</v>
      </c>
      <c r="D20" s="321">
        <v>0</v>
      </c>
      <c r="E20" s="322">
        <v>0</v>
      </c>
      <c r="F20" s="321">
        <f t="shared" si="0"/>
        <v>2457</v>
      </c>
      <c r="G20" s="324">
        <f t="shared" si="1"/>
        <v>0.0046989030155597375</v>
      </c>
      <c r="H20" s="325">
        <v>1652</v>
      </c>
      <c r="I20" s="322">
        <v>1542</v>
      </c>
      <c r="J20" s="321"/>
      <c r="K20" s="322"/>
      <c r="L20" s="321">
        <f t="shared" si="2"/>
        <v>3194</v>
      </c>
      <c r="M20" s="326">
        <f t="shared" si="3"/>
        <v>-0.230745147150908</v>
      </c>
      <c r="N20" s="325">
        <v>5454</v>
      </c>
      <c r="O20" s="322">
        <v>4479</v>
      </c>
      <c r="P20" s="321"/>
      <c r="Q20" s="322"/>
      <c r="R20" s="321">
        <f t="shared" si="4"/>
        <v>9933</v>
      </c>
      <c r="S20" s="324">
        <f t="shared" si="5"/>
        <v>0.004608297068839134</v>
      </c>
      <c r="T20" s="325">
        <v>6428</v>
      </c>
      <c r="U20" s="322">
        <v>5309</v>
      </c>
      <c r="V20" s="321"/>
      <c r="W20" s="322"/>
      <c r="X20" s="321">
        <f t="shared" si="6"/>
        <v>11737</v>
      </c>
      <c r="Y20" s="320">
        <f t="shared" si="7"/>
        <v>-0.15370196813495784</v>
      </c>
    </row>
    <row r="21" spans="1:25" ht="18.75" customHeight="1">
      <c r="A21" s="327" t="s">
        <v>176</v>
      </c>
      <c r="B21" s="325">
        <v>474</v>
      </c>
      <c r="C21" s="322">
        <v>386</v>
      </c>
      <c r="D21" s="321">
        <v>0</v>
      </c>
      <c r="E21" s="322">
        <v>0</v>
      </c>
      <c r="F21" s="321">
        <f t="shared" si="0"/>
        <v>860</v>
      </c>
      <c r="G21" s="324">
        <f t="shared" si="1"/>
        <v>0.0016447116782178975</v>
      </c>
      <c r="H21" s="325">
        <v>33</v>
      </c>
      <c r="I21" s="322">
        <v>67</v>
      </c>
      <c r="J21" s="321"/>
      <c r="K21" s="322"/>
      <c r="L21" s="321">
        <f t="shared" si="2"/>
        <v>100</v>
      </c>
      <c r="M21" s="326">
        <f t="shared" si="3"/>
        <v>7.6</v>
      </c>
      <c r="N21" s="325">
        <v>1660</v>
      </c>
      <c r="O21" s="322">
        <v>1223</v>
      </c>
      <c r="P21" s="321"/>
      <c r="Q21" s="322"/>
      <c r="R21" s="321">
        <f t="shared" si="4"/>
        <v>2883</v>
      </c>
      <c r="S21" s="324">
        <f t="shared" si="5"/>
        <v>0.0013375335195271543</v>
      </c>
      <c r="T21" s="325">
        <v>341</v>
      </c>
      <c r="U21" s="322">
        <v>497</v>
      </c>
      <c r="V21" s="321"/>
      <c r="W21" s="322"/>
      <c r="X21" s="321">
        <f t="shared" si="6"/>
        <v>838</v>
      </c>
      <c r="Y21" s="320">
        <f t="shared" si="7"/>
        <v>2.440334128878282</v>
      </c>
    </row>
    <row r="22" spans="1:25" ht="18.75" customHeight="1">
      <c r="A22" s="327" t="s">
        <v>182</v>
      </c>
      <c r="B22" s="325">
        <v>348</v>
      </c>
      <c r="C22" s="322">
        <v>0</v>
      </c>
      <c r="D22" s="321">
        <v>0</v>
      </c>
      <c r="E22" s="322">
        <v>0</v>
      </c>
      <c r="F22" s="321">
        <f t="shared" si="0"/>
        <v>348</v>
      </c>
      <c r="G22" s="324">
        <f t="shared" si="1"/>
        <v>0.0006655344930463121</v>
      </c>
      <c r="H22" s="325"/>
      <c r="I22" s="322"/>
      <c r="J22" s="321"/>
      <c r="K22" s="322"/>
      <c r="L22" s="321">
        <f t="shared" si="2"/>
        <v>0</v>
      </c>
      <c r="M22" s="326" t="str">
        <f t="shared" si="3"/>
        <v>         /0</v>
      </c>
      <c r="N22" s="325">
        <v>1270</v>
      </c>
      <c r="O22" s="322"/>
      <c r="P22" s="321"/>
      <c r="Q22" s="322"/>
      <c r="R22" s="321">
        <f t="shared" si="4"/>
        <v>1270</v>
      </c>
      <c r="S22" s="324">
        <f t="shared" si="5"/>
        <v>0.0005892013769682573</v>
      </c>
      <c r="T22" s="325"/>
      <c r="U22" s="322"/>
      <c r="V22" s="321"/>
      <c r="W22" s="322"/>
      <c r="X22" s="321">
        <f t="shared" si="6"/>
        <v>0</v>
      </c>
      <c r="Y22" s="320" t="str">
        <f t="shared" si="7"/>
        <v>         /0</v>
      </c>
    </row>
    <row r="23" spans="1:25" ht="18.75" customHeight="1" thickBot="1">
      <c r="A23" s="327" t="s">
        <v>158</v>
      </c>
      <c r="B23" s="325">
        <v>0</v>
      </c>
      <c r="C23" s="322">
        <v>0</v>
      </c>
      <c r="D23" s="321">
        <v>2</v>
      </c>
      <c r="E23" s="322">
        <v>15</v>
      </c>
      <c r="F23" s="321">
        <f t="shared" si="0"/>
        <v>17</v>
      </c>
      <c r="G23" s="324">
        <f t="shared" si="1"/>
        <v>3.25117424764003E-05</v>
      </c>
      <c r="H23" s="325">
        <v>1745</v>
      </c>
      <c r="I23" s="322">
        <v>0</v>
      </c>
      <c r="J23" s="321">
        <v>28</v>
      </c>
      <c r="K23" s="322">
        <v>36</v>
      </c>
      <c r="L23" s="321">
        <f t="shared" si="2"/>
        <v>1809</v>
      </c>
      <c r="M23" s="326">
        <f t="shared" si="3"/>
        <v>-0.9906025428413489</v>
      </c>
      <c r="N23" s="325">
        <v>0</v>
      </c>
      <c r="O23" s="322">
        <v>0</v>
      </c>
      <c r="P23" s="321">
        <v>5</v>
      </c>
      <c r="Q23" s="322">
        <v>18</v>
      </c>
      <c r="R23" s="321">
        <f t="shared" si="4"/>
        <v>23</v>
      </c>
      <c r="S23" s="324">
        <f t="shared" si="5"/>
        <v>1.0670576118322771E-05</v>
      </c>
      <c r="T23" s="325">
        <v>10385</v>
      </c>
      <c r="U23" s="322">
        <v>0</v>
      </c>
      <c r="V23" s="321">
        <v>200</v>
      </c>
      <c r="W23" s="322">
        <v>49</v>
      </c>
      <c r="X23" s="321">
        <f t="shared" si="6"/>
        <v>10634</v>
      </c>
      <c r="Y23" s="320">
        <f t="shared" si="7"/>
        <v>-0.9978371261989843</v>
      </c>
    </row>
    <row r="24" spans="1:25" s="376" customFormat="1" ht="18.75" customHeight="1">
      <c r="A24" s="385" t="s">
        <v>63</v>
      </c>
      <c r="B24" s="382">
        <f>SUM(B25:B37)</f>
        <v>74485</v>
      </c>
      <c r="C24" s="381">
        <f>SUM(C25:C37)</f>
        <v>73711</v>
      </c>
      <c r="D24" s="380">
        <f>SUM(D25:D37)</f>
        <v>1032</v>
      </c>
      <c r="E24" s="381">
        <f>SUM(E25:E37)</f>
        <v>884</v>
      </c>
      <c r="F24" s="380">
        <f t="shared" si="0"/>
        <v>150112</v>
      </c>
      <c r="G24" s="383">
        <f t="shared" si="1"/>
        <v>0.2870825109774942</v>
      </c>
      <c r="H24" s="382">
        <f>SUM(H25:H37)</f>
        <v>57500</v>
      </c>
      <c r="I24" s="381">
        <f>SUM(I25:I37)</f>
        <v>58625</v>
      </c>
      <c r="J24" s="380">
        <f>SUM(J25:J37)</f>
        <v>1510</v>
      </c>
      <c r="K24" s="381">
        <f>SUM(K25:K37)</f>
        <v>1326</v>
      </c>
      <c r="L24" s="380">
        <f t="shared" si="2"/>
        <v>118961</v>
      </c>
      <c r="M24" s="384">
        <f t="shared" si="3"/>
        <v>0.2618589285564177</v>
      </c>
      <c r="N24" s="382">
        <f>SUM(N25:N37)</f>
        <v>314524</v>
      </c>
      <c r="O24" s="381">
        <f>SUM(O25:O37)</f>
        <v>303880</v>
      </c>
      <c r="P24" s="380">
        <f>SUM(P25:P37)</f>
        <v>2812</v>
      </c>
      <c r="Q24" s="381">
        <f>SUM(Q25:Q37)</f>
        <v>2562</v>
      </c>
      <c r="R24" s="380">
        <f t="shared" si="4"/>
        <v>623778</v>
      </c>
      <c r="S24" s="383">
        <f t="shared" si="5"/>
        <v>0.28939437521457134</v>
      </c>
      <c r="T24" s="382">
        <f>SUM(T25:T37)</f>
        <v>254085</v>
      </c>
      <c r="U24" s="381">
        <f>SUM(U25:U37)</f>
        <v>245020</v>
      </c>
      <c r="V24" s="380">
        <f>SUM(V25:V37)</f>
        <v>3980</v>
      </c>
      <c r="W24" s="381">
        <f>SUM(W25:W37)</f>
        <v>3493</v>
      </c>
      <c r="X24" s="380">
        <f t="shared" si="6"/>
        <v>506578</v>
      </c>
      <c r="Y24" s="377">
        <f t="shared" si="7"/>
        <v>0.231356276822128</v>
      </c>
    </row>
    <row r="25" spans="1:25" ht="18.75" customHeight="1">
      <c r="A25" s="342" t="s">
        <v>133</v>
      </c>
      <c r="B25" s="339">
        <v>29516</v>
      </c>
      <c r="C25" s="337">
        <v>27697</v>
      </c>
      <c r="D25" s="338">
        <v>57</v>
      </c>
      <c r="E25" s="337">
        <v>0</v>
      </c>
      <c r="F25" s="338">
        <f t="shared" si="0"/>
        <v>57270</v>
      </c>
      <c r="G25" s="340">
        <f t="shared" si="1"/>
        <v>0.10952632303667324</v>
      </c>
      <c r="H25" s="339">
        <v>26178</v>
      </c>
      <c r="I25" s="337">
        <v>26884</v>
      </c>
      <c r="J25" s="338">
        <v>345</v>
      </c>
      <c r="K25" s="337">
        <v>214</v>
      </c>
      <c r="L25" s="338">
        <f t="shared" si="2"/>
        <v>53621</v>
      </c>
      <c r="M25" s="341">
        <f t="shared" si="3"/>
        <v>0.06805169616381646</v>
      </c>
      <c r="N25" s="339">
        <v>115793</v>
      </c>
      <c r="O25" s="337">
        <v>110313</v>
      </c>
      <c r="P25" s="338">
        <v>352</v>
      </c>
      <c r="Q25" s="337">
        <v>191</v>
      </c>
      <c r="R25" s="338">
        <f t="shared" si="4"/>
        <v>226649</v>
      </c>
      <c r="S25" s="340">
        <f t="shared" si="5"/>
        <v>0.1051511046365973</v>
      </c>
      <c r="T25" s="339">
        <v>114186</v>
      </c>
      <c r="U25" s="337">
        <v>113468</v>
      </c>
      <c r="V25" s="338">
        <v>469</v>
      </c>
      <c r="W25" s="337">
        <v>214</v>
      </c>
      <c r="X25" s="338">
        <f t="shared" si="6"/>
        <v>228337</v>
      </c>
      <c r="Y25" s="336">
        <f t="shared" si="7"/>
        <v>-0.00739258201693116</v>
      </c>
    </row>
    <row r="26" spans="1:25" ht="18.75" customHeight="1">
      <c r="A26" s="342" t="s">
        <v>170</v>
      </c>
      <c r="B26" s="339">
        <v>10488</v>
      </c>
      <c r="C26" s="337">
        <v>10690</v>
      </c>
      <c r="D26" s="338">
        <v>0</v>
      </c>
      <c r="E26" s="337">
        <v>0</v>
      </c>
      <c r="F26" s="338">
        <f t="shared" si="0"/>
        <v>21178</v>
      </c>
      <c r="G26" s="340">
        <f t="shared" si="1"/>
        <v>0.04050198130383562</v>
      </c>
      <c r="H26" s="339">
        <v>7671</v>
      </c>
      <c r="I26" s="337">
        <v>7353</v>
      </c>
      <c r="J26" s="338"/>
      <c r="K26" s="337"/>
      <c r="L26" s="338">
        <f t="shared" si="2"/>
        <v>15024</v>
      </c>
      <c r="M26" s="341">
        <f t="shared" si="3"/>
        <v>0.4096112886048988</v>
      </c>
      <c r="N26" s="339">
        <v>39580</v>
      </c>
      <c r="O26" s="337">
        <v>38982</v>
      </c>
      <c r="P26" s="338"/>
      <c r="Q26" s="337"/>
      <c r="R26" s="338">
        <f t="shared" si="4"/>
        <v>78562</v>
      </c>
      <c r="S26" s="340">
        <f t="shared" si="5"/>
        <v>0.03644790439163798</v>
      </c>
      <c r="T26" s="339">
        <v>31497</v>
      </c>
      <c r="U26" s="337">
        <v>29663</v>
      </c>
      <c r="V26" s="338"/>
      <c r="W26" s="337"/>
      <c r="X26" s="338">
        <f t="shared" si="6"/>
        <v>61160</v>
      </c>
      <c r="Y26" s="336">
        <f t="shared" si="7"/>
        <v>0.2845323741007195</v>
      </c>
    </row>
    <row r="27" spans="1:25" ht="18.75" customHeight="1">
      <c r="A27" s="342" t="s">
        <v>171</v>
      </c>
      <c r="B27" s="339">
        <v>10169</v>
      </c>
      <c r="C27" s="337">
        <v>10511</v>
      </c>
      <c r="D27" s="338">
        <v>210</v>
      </c>
      <c r="E27" s="337">
        <v>208</v>
      </c>
      <c r="F27" s="338">
        <f t="shared" si="0"/>
        <v>21098</v>
      </c>
      <c r="G27" s="340">
        <f t="shared" si="1"/>
        <v>0.04034898486865256</v>
      </c>
      <c r="H27" s="339">
        <v>1262</v>
      </c>
      <c r="I27" s="337">
        <v>1202</v>
      </c>
      <c r="J27" s="338"/>
      <c r="K27" s="337"/>
      <c r="L27" s="338">
        <f t="shared" si="2"/>
        <v>2464</v>
      </c>
      <c r="M27" s="341">
        <f t="shared" si="3"/>
        <v>7.5625</v>
      </c>
      <c r="N27" s="339">
        <v>45899</v>
      </c>
      <c r="O27" s="337">
        <v>46527</v>
      </c>
      <c r="P27" s="338">
        <v>687</v>
      </c>
      <c r="Q27" s="337">
        <v>596</v>
      </c>
      <c r="R27" s="338">
        <f t="shared" si="4"/>
        <v>93709</v>
      </c>
      <c r="S27" s="340">
        <f t="shared" si="5"/>
        <v>0.04347517467269168</v>
      </c>
      <c r="T27" s="339">
        <v>5853</v>
      </c>
      <c r="U27" s="337">
        <v>5717</v>
      </c>
      <c r="V27" s="338">
        <v>232</v>
      </c>
      <c r="W27" s="337">
        <v>232</v>
      </c>
      <c r="X27" s="338">
        <f t="shared" si="6"/>
        <v>12034</v>
      </c>
      <c r="Y27" s="336" t="str">
        <f t="shared" si="7"/>
        <v>  *  </v>
      </c>
    </row>
    <row r="28" spans="1:25" ht="18.75" customHeight="1">
      <c r="A28" s="342" t="s">
        <v>174</v>
      </c>
      <c r="B28" s="339">
        <v>7793</v>
      </c>
      <c r="C28" s="337">
        <v>7851</v>
      </c>
      <c r="D28" s="338">
        <v>0</v>
      </c>
      <c r="E28" s="337">
        <v>0</v>
      </c>
      <c r="F28" s="338">
        <f t="shared" si="0"/>
        <v>15644</v>
      </c>
      <c r="G28" s="340">
        <f t="shared" si="1"/>
        <v>0.02991845290004743</v>
      </c>
      <c r="H28" s="339">
        <v>7765</v>
      </c>
      <c r="I28" s="337">
        <v>7980</v>
      </c>
      <c r="J28" s="338"/>
      <c r="K28" s="337"/>
      <c r="L28" s="338">
        <f t="shared" si="2"/>
        <v>15745</v>
      </c>
      <c r="M28" s="341">
        <f t="shared" si="3"/>
        <v>-0.006414734836456049</v>
      </c>
      <c r="N28" s="339">
        <v>36325</v>
      </c>
      <c r="O28" s="337">
        <v>35266</v>
      </c>
      <c r="P28" s="338"/>
      <c r="Q28" s="337"/>
      <c r="R28" s="338">
        <f t="shared" si="4"/>
        <v>71591</v>
      </c>
      <c r="S28" s="340">
        <f t="shared" si="5"/>
        <v>0.03321379195160198</v>
      </c>
      <c r="T28" s="339">
        <v>36309</v>
      </c>
      <c r="U28" s="337">
        <v>34345</v>
      </c>
      <c r="V28" s="338"/>
      <c r="W28" s="337"/>
      <c r="X28" s="338">
        <f t="shared" si="6"/>
        <v>70654</v>
      </c>
      <c r="Y28" s="336">
        <f t="shared" si="7"/>
        <v>0.013261811079344321</v>
      </c>
    </row>
    <row r="29" spans="1:25" ht="18.75" customHeight="1">
      <c r="A29" s="342" t="s">
        <v>181</v>
      </c>
      <c r="B29" s="339">
        <v>3493</v>
      </c>
      <c r="C29" s="337">
        <v>3412</v>
      </c>
      <c r="D29" s="338">
        <v>0</v>
      </c>
      <c r="E29" s="337">
        <v>0</v>
      </c>
      <c r="F29" s="338">
        <f t="shared" si="0"/>
        <v>6905</v>
      </c>
      <c r="G29" s="340">
        <f t="shared" si="1"/>
        <v>0.013205504811737887</v>
      </c>
      <c r="H29" s="339"/>
      <c r="I29" s="337"/>
      <c r="J29" s="338"/>
      <c r="K29" s="337"/>
      <c r="L29" s="338">
        <f t="shared" si="2"/>
        <v>0</v>
      </c>
      <c r="M29" s="341" t="str">
        <f t="shared" si="3"/>
        <v>         /0</v>
      </c>
      <c r="N29" s="339">
        <v>13253</v>
      </c>
      <c r="O29" s="337">
        <v>12717</v>
      </c>
      <c r="P29" s="338"/>
      <c r="Q29" s="337"/>
      <c r="R29" s="338">
        <f t="shared" si="4"/>
        <v>25970</v>
      </c>
      <c r="S29" s="340">
        <f t="shared" si="5"/>
        <v>0.012048472251862712</v>
      </c>
      <c r="T29" s="339"/>
      <c r="U29" s="337"/>
      <c r="V29" s="338"/>
      <c r="W29" s="337"/>
      <c r="X29" s="338">
        <f t="shared" si="6"/>
        <v>0</v>
      </c>
      <c r="Y29" s="336" t="str">
        <f t="shared" si="7"/>
        <v>         /0</v>
      </c>
    </row>
    <row r="30" spans="1:25" ht="18.75" customHeight="1">
      <c r="A30" s="342" t="s">
        <v>179</v>
      </c>
      <c r="B30" s="339">
        <v>3092</v>
      </c>
      <c r="C30" s="337">
        <v>3020</v>
      </c>
      <c r="D30" s="338">
        <v>0</v>
      </c>
      <c r="E30" s="337">
        <v>0</v>
      </c>
      <c r="F30" s="338">
        <f t="shared" si="0"/>
        <v>6112</v>
      </c>
      <c r="G30" s="340">
        <f t="shared" si="1"/>
        <v>0.011688927647985802</v>
      </c>
      <c r="H30" s="339">
        <v>1169</v>
      </c>
      <c r="I30" s="337">
        <v>1490</v>
      </c>
      <c r="J30" s="338"/>
      <c r="K30" s="337"/>
      <c r="L30" s="338">
        <f t="shared" si="2"/>
        <v>2659</v>
      </c>
      <c r="M30" s="341">
        <f t="shared" si="3"/>
        <v>1.2986084994358782</v>
      </c>
      <c r="N30" s="339">
        <v>14928</v>
      </c>
      <c r="O30" s="337">
        <v>13699</v>
      </c>
      <c r="P30" s="338"/>
      <c r="Q30" s="337"/>
      <c r="R30" s="338">
        <f t="shared" si="4"/>
        <v>28627</v>
      </c>
      <c r="S30" s="340">
        <f t="shared" si="5"/>
        <v>0.013281155762575042</v>
      </c>
      <c r="T30" s="339">
        <v>6539</v>
      </c>
      <c r="U30" s="337">
        <v>6598</v>
      </c>
      <c r="V30" s="338"/>
      <c r="W30" s="337"/>
      <c r="X30" s="338">
        <f t="shared" si="6"/>
        <v>13137</v>
      </c>
      <c r="Y30" s="336">
        <f t="shared" si="7"/>
        <v>1.1791124305396972</v>
      </c>
    </row>
    <row r="31" spans="1:25" ht="18.75" customHeight="1">
      <c r="A31" s="342" t="s">
        <v>183</v>
      </c>
      <c r="B31" s="339">
        <v>2112</v>
      </c>
      <c r="C31" s="337">
        <v>2511</v>
      </c>
      <c r="D31" s="338">
        <v>0</v>
      </c>
      <c r="E31" s="337">
        <v>0</v>
      </c>
      <c r="F31" s="338">
        <f t="shared" si="0"/>
        <v>4623</v>
      </c>
      <c r="G31" s="340">
        <f t="shared" si="1"/>
        <v>0.008841281498141094</v>
      </c>
      <c r="H31" s="339"/>
      <c r="I31" s="337"/>
      <c r="J31" s="338"/>
      <c r="K31" s="337"/>
      <c r="L31" s="338">
        <f t="shared" si="2"/>
        <v>0</v>
      </c>
      <c r="M31" s="341" t="str">
        <f t="shared" si="3"/>
        <v>         /0</v>
      </c>
      <c r="N31" s="339">
        <v>10542</v>
      </c>
      <c r="O31" s="337">
        <v>10492</v>
      </c>
      <c r="P31" s="338"/>
      <c r="Q31" s="337"/>
      <c r="R31" s="338">
        <f t="shared" si="4"/>
        <v>21034</v>
      </c>
      <c r="S31" s="340">
        <f t="shared" si="5"/>
        <v>0.009758473829252224</v>
      </c>
      <c r="T31" s="339"/>
      <c r="U31" s="337"/>
      <c r="V31" s="338"/>
      <c r="W31" s="337"/>
      <c r="X31" s="338">
        <f t="shared" si="6"/>
        <v>0</v>
      </c>
      <c r="Y31" s="336" t="str">
        <f t="shared" si="7"/>
        <v>         /0</v>
      </c>
    </row>
    <row r="32" spans="1:25" ht="18.75" customHeight="1">
      <c r="A32" s="342" t="s">
        <v>168</v>
      </c>
      <c r="B32" s="339">
        <v>2196</v>
      </c>
      <c r="C32" s="337">
        <v>2304</v>
      </c>
      <c r="D32" s="338">
        <v>0</v>
      </c>
      <c r="E32" s="337">
        <v>0</v>
      </c>
      <c r="F32" s="338">
        <f t="shared" si="0"/>
        <v>4500</v>
      </c>
      <c r="G32" s="340">
        <f t="shared" si="1"/>
        <v>0.008606049479047138</v>
      </c>
      <c r="H32" s="339">
        <v>2646</v>
      </c>
      <c r="I32" s="337">
        <v>2411</v>
      </c>
      <c r="J32" s="338"/>
      <c r="K32" s="337"/>
      <c r="L32" s="338">
        <f t="shared" si="2"/>
        <v>5057</v>
      </c>
      <c r="M32" s="341">
        <f t="shared" si="3"/>
        <v>-0.11014435436029268</v>
      </c>
      <c r="N32" s="339">
        <v>9282</v>
      </c>
      <c r="O32" s="337">
        <v>8710</v>
      </c>
      <c r="P32" s="338"/>
      <c r="Q32" s="337"/>
      <c r="R32" s="338">
        <f t="shared" si="4"/>
        <v>17992</v>
      </c>
      <c r="S32" s="340">
        <f t="shared" si="5"/>
        <v>0.008347174153081012</v>
      </c>
      <c r="T32" s="339">
        <v>9158</v>
      </c>
      <c r="U32" s="337">
        <v>9058</v>
      </c>
      <c r="V32" s="338"/>
      <c r="W32" s="337"/>
      <c r="X32" s="338">
        <f t="shared" si="6"/>
        <v>18216</v>
      </c>
      <c r="Y32" s="336">
        <f t="shared" si="7"/>
        <v>-0.012296881862099207</v>
      </c>
    </row>
    <row r="33" spans="1:25" ht="18.75" customHeight="1">
      <c r="A33" s="342" t="s">
        <v>184</v>
      </c>
      <c r="B33" s="339">
        <v>2132</v>
      </c>
      <c r="C33" s="337">
        <v>2225</v>
      </c>
      <c r="D33" s="338">
        <v>0</v>
      </c>
      <c r="E33" s="337">
        <v>0</v>
      </c>
      <c r="F33" s="338">
        <f t="shared" si="0"/>
        <v>4357</v>
      </c>
      <c r="G33" s="340">
        <f t="shared" si="1"/>
        <v>0.008332568351157418</v>
      </c>
      <c r="H33" s="339">
        <v>1007</v>
      </c>
      <c r="I33" s="337">
        <v>998</v>
      </c>
      <c r="J33" s="338"/>
      <c r="K33" s="337"/>
      <c r="L33" s="338">
        <f t="shared" si="2"/>
        <v>2005</v>
      </c>
      <c r="M33" s="341">
        <f t="shared" si="3"/>
        <v>1.1730673316708229</v>
      </c>
      <c r="N33" s="339">
        <v>10435</v>
      </c>
      <c r="O33" s="337">
        <v>9736</v>
      </c>
      <c r="P33" s="338"/>
      <c r="Q33" s="337"/>
      <c r="R33" s="338">
        <f t="shared" si="4"/>
        <v>20171</v>
      </c>
      <c r="S33" s="340">
        <f t="shared" si="5"/>
        <v>0.00935809525576907</v>
      </c>
      <c r="T33" s="339">
        <v>4465</v>
      </c>
      <c r="U33" s="337">
        <v>4795</v>
      </c>
      <c r="V33" s="338"/>
      <c r="W33" s="337"/>
      <c r="X33" s="338">
        <f t="shared" si="6"/>
        <v>9260</v>
      </c>
      <c r="Y33" s="336">
        <f t="shared" si="7"/>
        <v>1.1782937365010797</v>
      </c>
    </row>
    <row r="34" spans="1:25" ht="18.75" customHeight="1">
      <c r="A34" s="342" t="s">
        <v>135</v>
      </c>
      <c r="B34" s="339">
        <v>1493</v>
      </c>
      <c r="C34" s="337">
        <v>1416</v>
      </c>
      <c r="D34" s="338">
        <v>0</v>
      </c>
      <c r="E34" s="337">
        <v>0</v>
      </c>
      <c r="F34" s="338">
        <f t="shared" si="0"/>
        <v>2909</v>
      </c>
      <c r="G34" s="340">
        <f t="shared" si="1"/>
        <v>0.0055633328743440276</v>
      </c>
      <c r="H34" s="339">
        <v>2504</v>
      </c>
      <c r="I34" s="337">
        <v>2958</v>
      </c>
      <c r="J34" s="338"/>
      <c r="K34" s="337"/>
      <c r="L34" s="338">
        <f t="shared" si="2"/>
        <v>5462</v>
      </c>
      <c r="M34" s="341">
        <f t="shared" si="3"/>
        <v>-0.4674112046869279</v>
      </c>
      <c r="N34" s="339">
        <v>7328</v>
      </c>
      <c r="O34" s="337">
        <v>7645</v>
      </c>
      <c r="P34" s="338"/>
      <c r="Q34" s="337"/>
      <c r="R34" s="338">
        <f t="shared" si="4"/>
        <v>14973</v>
      </c>
      <c r="S34" s="340">
        <f t="shared" si="5"/>
        <v>0.006946545053028124</v>
      </c>
      <c r="T34" s="339">
        <v>10774</v>
      </c>
      <c r="U34" s="337">
        <v>10246</v>
      </c>
      <c r="V34" s="338"/>
      <c r="W34" s="337"/>
      <c r="X34" s="338">
        <f t="shared" si="6"/>
        <v>21020</v>
      </c>
      <c r="Y34" s="336">
        <f t="shared" si="7"/>
        <v>-0.2876784015223597</v>
      </c>
    </row>
    <row r="35" spans="1:25" ht="18.75" customHeight="1">
      <c r="A35" s="342" t="s">
        <v>186</v>
      </c>
      <c r="B35" s="339">
        <v>689</v>
      </c>
      <c r="C35" s="337">
        <v>735</v>
      </c>
      <c r="D35" s="338">
        <v>764</v>
      </c>
      <c r="E35" s="337">
        <v>672</v>
      </c>
      <c r="F35" s="338">
        <f t="shared" si="0"/>
        <v>2860</v>
      </c>
      <c r="G35" s="340">
        <f t="shared" si="1"/>
        <v>0.005469622557794403</v>
      </c>
      <c r="H35" s="339">
        <v>557</v>
      </c>
      <c r="I35" s="337">
        <v>650</v>
      </c>
      <c r="J35" s="338">
        <v>1160</v>
      </c>
      <c r="K35" s="337">
        <v>1110</v>
      </c>
      <c r="L35" s="338">
        <f t="shared" si="2"/>
        <v>3477</v>
      </c>
      <c r="M35" s="341">
        <f t="shared" si="3"/>
        <v>-0.17745182628702905</v>
      </c>
      <c r="N35" s="339">
        <v>2976</v>
      </c>
      <c r="O35" s="337">
        <v>3041</v>
      </c>
      <c r="P35" s="338">
        <v>1737</v>
      </c>
      <c r="Q35" s="337">
        <v>1746</v>
      </c>
      <c r="R35" s="338">
        <f t="shared" si="4"/>
        <v>9500</v>
      </c>
      <c r="S35" s="340">
        <f t="shared" si="5"/>
        <v>0.004407411874959405</v>
      </c>
      <c r="T35" s="339">
        <v>2610</v>
      </c>
      <c r="U35" s="337">
        <v>2674</v>
      </c>
      <c r="V35" s="338">
        <v>3071</v>
      </c>
      <c r="W35" s="337">
        <v>3041</v>
      </c>
      <c r="X35" s="338">
        <f t="shared" si="6"/>
        <v>11396</v>
      </c>
      <c r="Y35" s="336">
        <f t="shared" si="7"/>
        <v>-0.16637416637416635</v>
      </c>
    </row>
    <row r="36" spans="1:25" ht="18.75" customHeight="1">
      <c r="A36" s="342" t="s">
        <v>187</v>
      </c>
      <c r="B36" s="339">
        <v>1214</v>
      </c>
      <c r="C36" s="337">
        <v>1258</v>
      </c>
      <c r="D36" s="338">
        <v>0</v>
      </c>
      <c r="E36" s="337">
        <v>0</v>
      </c>
      <c r="F36" s="338">
        <f t="shared" si="0"/>
        <v>2472</v>
      </c>
      <c r="G36" s="340">
        <f t="shared" si="1"/>
        <v>0.004727589847156561</v>
      </c>
      <c r="H36" s="339">
        <v>1965</v>
      </c>
      <c r="I36" s="337">
        <v>2243</v>
      </c>
      <c r="J36" s="338"/>
      <c r="K36" s="337"/>
      <c r="L36" s="338">
        <f t="shared" si="2"/>
        <v>4208</v>
      </c>
      <c r="M36" s="341">
        <f t="shared" si="3"/>
        <v>-0.4125475285171103</v>
      </c>
      <c r="N36" s="339">
        <v>7885</v>
      </c>
      <c r="O36" s="337">
        <v>6609</v>
      </c>
      <c r="P36" s="338"/>
      <c r="Q36" s="337"/>
      <c r="R36" s="338">
        <f t="shared" si="4"/>
        <v>14494</v>
      </c>
      <c r="S36" s="340">
        <f t="shared" si="5"/>
        <v>0.00672431870691175</v>
      </c>
      <c r="T36" s="339">
        <v>10367</v>
      </c>
      <c r="U36" s="337">
        <v>10159</v>
      </c>
      <c r="V36" s="338"/>
      <c r="W36" s="337"/>
      <c r="X36" s="338">
        <f t="shared" si="6"/>
        <v>20526</v>
      </c>
      <c r="Y36" s="336">
        <f t="shared" si="7"/>
        <v>-0.29387118776186305</v>
      </c>
    </row>
    <row r="37" spans="1:25" ht="18.75" customHeight="1" thickBot="1">
      <c r="A37" s="342" t="s">
        <v>158</v>
      </c>
      <c r="B37" s="339">
        <v>98</v>
      </c>
      <c r="C37" s="337">
        <v>81</v>
      </c>
      <c r="D37" s="338">
        <v>1</v>
      </c>
      <c r="E37" s="337">
        <v>4</v>
      </c>
      <c r="F37" s="338">
        <f t="shared" si="0"/>
        <v>184</v>
      </c>
      <c r="G37" s="340">
        <f t="shared" si="1"/>
        <v>0.00035189180092103854</v>
      </c>
      <c r="H37" s="339">
        <v>4776</v>
      </c>
      <c r="I37" s="337">
        <v>4456</v>
      </c>
      <c r="J37" s="338">
        <v>5</v>
      </c>
      <c r="K37" s="337">
        <v>2</v>
      </c>
      <c r="L37" s="338">
        <f t="shared" si="2"/>
        <v>9239</v>
      </c>
      <c r="M37" s="341">
        <f t="shared" si="3"/>
        <v>-0.9800844247212902</v>
      </c>
      <c r="N37" s="339">
        <v>298</v>
      </c>
      <c r="O37" s="337">
        <v>143</v>
      </c>
      <c r="P37" s="338">
        <v>36</v>
      </c>
      <c r="Q37" s="337">
        <v>29</v>
      </c>
      <c r="R37" s="338">
        <f t="shared" si="4"/>
        <v>506</v>
      </c>
      <c r="S37" s="340">
        <f t="shared" si="5"/>
        <v>0.00023475267460310097</v>
      </c>
      <c r="T37" s="339">
        <v>22327</v>
      </c>
      <c r="U37" s="337">
        <v>18297</v>
      </c>
      <c r="V37" s="338">
        <v>208</v>
      </c>
      <c r="W37" s="337">
        <v>6</v>
      </c>
      <c r="X37" s="338">
        <f t="shared" si="6"/>
        <v>40838</v>
      </c>
      <c r="Y37" s="336">
        <f t="shared" si="7"/>
        <v>-0.9876095793133846</v>
      </c>
    </row>
    <row r="38" spans="1:25" s="376" customFormat="1" ht="18.75" customHeight="1">
      <c r="A38" s="385" t="s">
        <v>62</v>
      </c>
      <c r="B38" s="382">
        <f>SUM(B39:B44)</f>
        <v>41000</v>
      </c>
      <c r="C38" s="381">
        <f>SUM(C39:C44)</f>
        <v>33486</v>
      </c>
      <c r="D38" s="380">
        <f>SUM(D39:D44)</f>
        <v>45</v>
      </c>
      <c r="E38" s="381">
        <f>SUM(E39:E44)</f>
        <v>0</v>
      </c>
      <c r="F38" s="380">
        <f t="shared" si="0"/>
        <v>74531</v>
      </c>
      <c r="G38" s="383">
        <f t="shared" si="1"/>
        <v>0.14253721638285827</v>
      </c>
      <c r="H38" s="382">
        <f>SUM(H39:H44)</f>
        <v>29341</v>
      </c>
      <c r="I38" s="381">
        <f>SUM(I39:I44)</f>
        <v>22827</v>
      </c>
      <c r="J38" s="380">
        <f>SUM(J39:J44)</f>
        <v>20</v>
      </c>
      <c r="K38" s="381">
        <f>SUM(K39:K44)</f>
        <v>2</v>
      </c>
      <c r="L38" s="380">
        <f t="shared" si="2"/>
        <v>52190</v>
      </c>
      <c r="M38" s="384">
        <f t="shared" si="3"/>
        <v>0.42807051159225895</v>
      </c>
      <c r="N38" s="382">
        <f>SUM(N39:N44)</f>
        <v>175626</v>
      </c>
      <c r="O38" s="381">
        <f>SUM(O39:O44)</f>
        <v>138650</v>
      </c>
      <c r="P38" s="380">
        <f>SUM(P39:P44)</f>
        <v>117</v>
      </c>
      <c r="Q38" s="381">
        <f>SUM(Q39:Q44)</f>
        <v>23</v>
      </c>
      <c r="R38" s="380">
        <f t="shared" si="4"/>
        <v>314416</v>
      </c>
      <c r="S38" s="383">
        <f t="shared" si="5"/>
        <v>0.1458695591660249</v>
      </c>
      <c r="T38" s="382">
        <f>SUM(T39:T44)</f>
        <v>133876</v>
      </c>
      <c r="U38" s="381">
        <f>SUM(U39:U44)</f>
        <v>101934</v>
      </c>
      <c r="V38" s="380">
        <f>SUM(V39:V44)</f>
        <v>100</v>
      </c>
      <c r="W38" s="381">
        <f>SUM(W39:W44)</f>
        <v>6</v>
      </c>
      <c r="X38" s="380">
        <f t="shared" si="6"/>
        <v>235916</v>
      </c>
      <c r="Y38" s="377">
        <f t="shared" si="7"/>
        <v>0.332745553502094</v>
      </c>
    </row>
    <row r="39" spans="1:25" ht="18.75" customHeight="1">
      <c r="A39" s="342" t="s">
        <v>133</v>
      </c>
      <c r="B39" s="339">
        <v>14721</v>
      </c>
      <c r="C39" s="337">
        <v>12639</v>
      </c>
      <c r="D39" s="338">
        <v>45</v>
      </c>
      <c r="E39" s="337">
        <v>0</v>
      </c>
      <c r="F39" s="338">
        <f t="shared" si="0"/>
        <v>27405</v>
      </c>
      <c r="G39" s="340">
        <f t="shared" si="1"/>
        <v>0.052410841327397074</v>
      </c>
      <c r="H39" s="339">
        <v>11617</v>
      </c>
      <c r="I39" s="337">
        <v>10685</v>
      </c>
      <c r="J39" s="338">
        <v>15</v>
      </c>
      <c r="K39" s="337"/>
      <c r="L39" s="338">
        <f t="shared" si="2"/>
        <v>22317</v>
      </c>
      <c r="M39" s="341">
        <f t="shared" si="3"/>
        <v>0.22798763274633682</v>
      </c>
      <c r="N39" s="339">
        <v>61831</v>
      </c>
      <c r="O39" s="337">
        <v>50506</v>
      </c>
      <c r="P39" s="338">
        <v>111</v>
      </c>
      <c r="Q39" s="337"/>
      <c r="R39" s="338">
        <f t="shared" si="4"/>
        <v>112448</v>
      </c>
      <c r="S39" s="340">
        <f t="shared" si="5"/>
        <v>0.05216891058057213</v>
      </c>
      <c r="T39" s="339">
        <v>50621</v>
      </c>
      <c r="U39" s="337">
        <v>45832</v>
      </c>
      <c r="V39" s="338">
        <v>44</v>
      </c>
      <c r="W39" s="337"/>
      <c r="X39" s="321">
        <f t="shared" si="6"/>
        <v>96497</v>
      </c>
      <c r="Y39" s="336">
        <f t="shared" si="7"/>
        <v>0.16530047566245587</v>
      </c>
    </row>
    <row r="40" spans="1:25" ht="18.75" customHeight="1">
      <c r="A40" s="342" t="s">
        <v>169</v>
      </c>
      <c r="B40" s="339">
        <v>13097</v>
      </c>
      <c r="C40" s="337">
        <v>10550</v>
      </c>
      <c r="D40" s="338">
        <v>0</v>
      </c>
      <c r="E40" s="337">
        <v>0</v>
      </c>
      <c r="F40" s="338">
        <f t="shared" si="0"/>
        <v>23647</v>
      </c>
      <c r="G40" s="340">
        <f t="shared" si="1"/>
        <v>0.04522383378467282</v>
      </c>
      <c r="H40" s="339">
        <v>9384</v>
      </c>
      <c r="I40" s="337">
        <v>7262</v>
      </c>
      <c r="J40" s="338"/>
      <c r="K40" s="337"/>
      <c r="L40" s="338">
        <f t="shared" si="2"/>
        <v>16646</v>
      </c>
      <c r="M40" s="341">
        <f t="shared" si="3"/>
        <v>0.42058152108614677</v>
      </c>
      <c r="N40" s="339">
        <v>57541</v>
      </c>
      <c r="O40" s="337">
        <v>46096</v>
      </c>
      <c r="P40" s="338"/>
      <c r="Q40" s="337"/>
      <c r="R40" s="338">
        <f t="shared" si="4"/>
        <v>103637</v>
      </c>
      <c r="S40" s="340">
        <f t="shared" si="5"/>
        <v>0.0480811520510703</v>
      </c>
      <c r="T40" s="339">
        <v>39674</v>
      </c>
      <c r="U40" s="337">
        <v>32960</v>
      </c>
      <c r="V40" s="338"/>
      <c r="W40" s="337"/>
      <c r="X40" s="321">
        <f t="shared" si="6"/>
        <v>72634</v>
      </c>
      <c r="Y40" s="336">
        <f t="shared" si="7"/>
        <v>0.4268386705950382</v>
      </c>
    </row>
    <row r="41" spans="1:25" ht="18.75" customHeight="1">
      <c r="A41" s="342" t="s">
        <v>175</v>
      </c>
      <c r="B41" s="339">
        <v>6761</v>
      </c>
      <c r="C41" s="337">
        <v>5734</v>
      </c>
      <c r="D41" s="338">
        <v>0</v>
      </c>
      <c r="E41" s="337">
        <v>0</v>
      </c>
      <c r="F41" s="338">
        <f aca="true" t="shared" si="8" ref="F41:F62">SUM(B41:E41)</f>
        <v>12495</v>
      </c>
      <c r="G41" s="340">
        <f aca="true" t="shared" si="9" ref="G41:G62">F41/$F$9</f>
        <v>0.02389613072015422</v>
      </c>
      <c r="H41" s="339">
        <v>5690</v>
      </c>
      <c r="I41" s="337">
        <v>4880</v>
      </c>
      <c r="J41" s="338"/>
      <c r="K41" s="337"/>
      <c r="L41" s="338">
        <f aca="true" t="shared" si="10" ref="L41:L62">SUM(H41:K41)</f>
        <v>10570</v>
      </c>
      <c r="M41" s="341">
        <f aca="true" t="shared" si="11" ref="M41:M62">IF(ISERROR(F41/L41-1),"         /0",(F41/L41-1))</f>
        <v>0.18211920529801318</v>
      </c>
      <c r="N41" s="339">
        <v>27724</v>
      </c>
      <c r="O41" s="337">
        <v>23484</v>
      </c>
      <c r="P41" s="338"/>
      <c r="Q41" s="337"/>
      <c r="R41" s="338">
        <f aca="true" t="shared" si="12" ref="R41:R62">SUM(N41:Q41)</f>
        <v>51208</v>
      </c>
      <c r="S41" s="340">
        <f aca="true" t="shared" si="13" ref="S41:S62">R41/$R$9</f>
        <v>0.023757341820307497</v>
      </c>
      <c r="T41" s="339">
        <v>27466</v>
      </c>
      <c r="U41" s="337">
        <v>23142</v>
      </c>
      <c r="V41" s="338"/>
      <c r="W41" s="337"/>
      <c r="X41" s="321">
        <f aca="true" t="shared" si="14" ref="X41:X62">SUM(T41:W41)</f>
        <v>50608</v>
      </c>
      <c r="Y41" s="336">
        <f t="shared" si="7"/>
        <v>0.01185583306987037</v>
      </c>
    </row>
    <row r="42" spans="1:25" ht="18.75" customHeight="1">
      <c r="A42" s="342" t="s">
        <v>177</v>
      </c>
      <c r="B42" s="339">
        <v>5797</v>
      </c>
      <c r="C42" s="337">
        <v>4563</v>
      </c>
      <c r="D42" s="338">
        <v>0</v>
      </c>
      <c r="E42" s="337">
        <v>0</v>
      </c>
      <c r="F42" s="338">
        <f t="shared" si="8"/>
        <v>10360</v>
      </c>
      <c r="G42" s="340">
        <f t="shared" si="9"/>
        <v>0.0198130383562063</v>
      </c>
      <c r="H42" s="339"/>
      <c r="I42" s="337"/>
      <c r="J42" s="338"/>
      <c r="K42" s="337"/>
      <c r="L42" s="338">
        <f t="shared" si="10"/>
        <v>0</v>
      </c>
      <c r="M42" s="341" t="str">
        <f t="shared" si="11"/>
        <v>         /0</v>
      </c>
      <c r="N42" s="339">
        <v>23200</v>
      </c>
      <c r="O42" s="337">
        <v>18564</v>
      </c>
      <c r="P42" s="338"/>
      <c r="Q42" s="337"/>
      <c r="R42" s="338">
        <f t="shared" si="12"/>
        <v>41764</v>
      </c>
      <c r="S42" s="340">
        <f t="shared" si="13"/>
        <v>0.01937591047850575</v>
      </c>
      <c r="T42" s="339"/>
      <c r="U42" s="337"/>
      <c r="V42" s="338"/>
      <c r="W42" s="337"/>
      <c r="X42" s="321">
        <f t="shared" si="14"/>
        <v>0</v>
      </c>
      <c r="Y42" s="336" t="str">
        <f aca="true" t="shared" si="15" ref="Y42:Y62">IF(ISERROR(R42/X42-1),"         /0",IF(R42/X42&gt;5,"  *  ",(R42/X42-1)))</f>
        <v>         /0</v>
      </c>
    </row>
    <row r="43" spans="1:25" ht="18.75" customHeight="1">
      <c r="A43" s="342" t="s">
        <v>173</v>
      </c>
      <c r="B43" s="339">
        <v>271</v>
      </c>
      <c r="C43" s="337">
        <v>0</v>
      </c>
      <c r="D43" s="338">
        <v>0</v>
      </c>
      <c r="E43" s="337">
        <v>0</v>
      </c>
      <c r="F43" s="338">
        <f t="shared" si="8"/>
        <v>271</v>
      </c>
      <c r="G43" s="340">
        <f t="shared" si="9"/>
        <v>0.0005182754241826166</v>
      </c>
      <c r="H43" s="339">
        <v>671</v>
      </c>
      <c r="I43" s="337"/>
      <c r="J43" s="338"/>
      <c r="K43" s="337"/>
      <c r="L43" s="338">
        <f t="shared" si="10"/>
        <v>671</v>
      </c>
      <c r="M43" s="341">
        <f t="shared" si="11"/>
        <v>-0.5961251862891207</v>
      </c>
      <c r="N43" s="339">
        <v>2288</v>
      </c>
      <c r="O43" s="337"/>
      <c r="P43" s="338"/>
      <c r="Q43" s="337"/>
      <c r="R43" s="338">
        <f t="shared" si="12"/>
        <v>2288</v>
      </c>
      <c r="S43" s="340">
        <f t="shared" si="13"/>
        <v>0.0010614903547270652</v>
      </c>
      <c r="T43" s="339">
        <v>4439</v>
      </c>
      <c r="U43" s="337"/>
      <c r="V43" s="338"/>
      <c r="W43" s="337"/>
      <c r="X43" s="321">
        <f t="shared" si="14"/>
        <v>4439</v>
      </c>
      <c r="Y43" s="336">
        <f t="shared" si="15"/>
        <v>-0.48456859653075013</v>
      </c>
    </row>
    <row r="44" spans="1:25" ht="18.75" customHeight="1" thickBot="1">
      <c r="A44" s="342" t="s">
        <v>158</v>
      </c>
      <c r="B44" s="339">
        <v>353</v>
      </c>
      <c r="C44" s="337">
        <v>0</v>
      </c>
      <c r="D44" s="338">
        <v>0</v>
      </c>
      <c r="E44" s="337">
        <v>0</v>
      </c>
      <c r="F44" s="338">
        <f t="shared" si="8"/>
        <v>353</v>
      </c>
      <c r="G44" s="340">
        <f t="shared" si="9"/>
        <v>0.0006750967702452532</v>
      </c>
      <c r="H44" s="339">
        <v>1979</v>
      </c>
      <c r="I44" s="337">
        <v>0</v>
      </c>
      <c r="J44" s="338">
        <v>5</v>
      </c>
      <c r="K44" s="337">
        <v>2</v>
      </c>
      <c r="L44" s="338">
        <f t="shared" si="10"/>
        <v>1986</v>
      </c>
      <c r="M44" s="341">
        <f t="shared" si="11"/>
        <v>-0.8222557905337362</v>
      </c>
      <c r="N44" s="339">
        <v>3042</v>
      </c>
      <c r="O44" s="337">
        <v>0</v>
      </c>
      <c r="P44" s="338">
        <v>6</v>
      </c>
      <c r="Q44" s="337">
        <v>23</v>
      </c>
      <c r="R44" s="338">
        <f t="shared" si="12"/>
        <v>3071</v>
      </c>
      <c r="S44" s="340">
        <f t="shared" si="13"/>
        <v>0.0014247538808421405</v>
      </c>
      <c r="T44" s="339">
        <v>11676</v>
      </c>
      <c r="U44" s="337">
        <v>0</v>
      </c>
      <c r="V44" s="338">
        <v>56</v>
      </c>
      <c r="W44" s="337">
        <v>6</v>
      </c>
      <c r="X44" s="321">
        <f t="shared" si="14"/>
        <v>11738</v>
      </c>
      <c r="Y44" s="336">
        <f t="shared" si="15"/>
        <v>-0.7383711024024535</v>
      </c>
    </row>
    <row r="45" spans="1:25" s="376" customFormat="1" ht="18.75" customHeight="1">
      <c r="A45" s="385" t="s">
        <v>61</v>
      </c>
      <c r="B45" s="382">
        <f>SUM(B46:B52)</f>
        <v>54506</v>
      </c>
      <c r="C45" s="381">
        <f>SUM(C46:C52)</f>
        <v>52968</v>
      </c>
      <c r="D45" s="380">
        <f>SUM(D46:D52)</f>
        <v>1665</v>
      </c>
      <c r="E45" s="381">
        <f>SUM(E46:E52)</f>
        <v>1605</v>
      </c>
      <c r="F45" s="380">
        <f t="shared" si="8"/>
        <v>110744</v>
      </c>
      <c r="G45" s="383">
        <f t="shared" si="9"/>
        <v>0.21179296522391028</v>
      </c>
      <c r="H45" s="382">
        <f>SUM(H46:H52)</f>
        <v>40946</v>
      </c>
      <c r="I45" s="381">
        <f>SUM(I46:I52)</f>
        <v>43563</v>
      </c>
      <c r="J45" s="380">
        <f>SUM(J46:J52)</f>
        <v>1308</v>
      </c>
      <c r="K45" s="381">
        <f>SUM(K46:K52)</f>
        <v>1690</v>
      </c>
      <c r="L45" s="380">
        <f t="shared" si="10"/>
        <v>87507</v>
      </c>
      <c r="M45" s="384">
        <f t="shared" si="11"/>
        <v>0.2655444707280561</v>
      </c>
      <c r="N45" s="382">
        <f>SUM(N46:N52)</f>
        <v>232895</v>
      </c>
      <c r="O45" s="381">
        <f>SUM(O46:O52)</f>
        <v>205956</v>
      </c>
      <c r="P45" s="380">
        <f>SUM(P46:P52)</f>
        <v>5791</v>
      </c>
      <c r="Q45" s="381">
        <f>SUM(Q46:Q52)</f>
        <v>6028</v>
      </c>
      <c r="R45" s="380">
        <f t="shared" si="12"/>
        <v>450670</v>
      </c>
      <c r="S45" s="383">
        <f t="shared" si="13"/>
        <v>0.2090829799671532</v>
      </c>
      <c r="T45" s="382">
        <f>SUM(T46:T52)</f>
        <v>186670</v>
      </c>
      <c r="U45" s="381">
        <f>SUM(U46:U52)</f>
        <v>174111</v>
      </c>
      <c r="V45" s="380">
        <f>SUM(V46:V52)</f>
        <v>5559</v>
      </c>
      <c r="W45" s="381">
        <f>SUM(W46:W52)</f>
        <v>6353</v>
      </c>
      <c r="X45" s="380">
        <f t="shared" si="14"/>
        <v>372693</v>
      </c>
      <c r="Y45" s="377">
        <f t="shared" si="15"/>
        <v>0.20922582393551803</v>
      </c>
    </row>
    <row r="46" spans="1:25" s="312" customFormat="1" ht="18.75" customHeight="1">
      <c r="A46" s="327" t="s">
        <v>135</v>
      </c>
      <c r="B46" s="325">
        <v>25066</v>
      </c>
      <c r="C46" s="322">
        <v>21528</v>
      </c>
      <c r="D46" s="321">
        <v>696</v>
      </c>
      <c r="E46" s="322">
        <v>680</v>
      </c>
      <c r="F46" s="321">
        <f t="shared" si="8"/>
        <v>47970</v>
      </c>
      <c r="G46" s="324">
        <f t="shared" si="9"/>
        <v>0.0917404874466425</v>
      </c>
      <c r="H46" s="325">
        <v>13819</v>
      </c>
      <c r="I46" s="322">
        <v>14378</v>
      </c>
      <c r="J46" s="321"/>
      <c r="K46" s="322">
        <v>165</v>
      </c>
      <c r="L46" s="321">
        <f t="shared" si="10"/>
        <v>28362</v>
      </c>
      <c r="M46" s="326">
        <f t="shared" si="11"/>
        <v>0.6913475777448699</v>
      </c>
      <c r="N46" s="325">
        <v>108004</v>
      </c>
      <c r="O46" s="322">
        <v>82483</v>
      </c>
      <c r="P46" s="321">
        <v>1707</v>
      </c>
      <c r="Q46" s="322">
        <v>1913</v>
      </c>
      <c r="R46" s="321">
        <f t="shared" si="12"/>
        <v>194107</v>
      </c>
      <c r="S46" s="324">
        <f t="shared" si="13"/>
        <v>0.09005363124344687</v>
      </c>
      <c r="T46" s="323">
        <v>61803</v>
      </c>
      <c r="U46" s="322">
        <v>56644</v>
      </c>
      <c r="V46" s="321">
        <v>498</v>
      </c>
      <c r="W46" s="322">
        <v>835</v>
      </c>
      <c r="X46" s="321">
        <f t="shared" si="14"/>
        <v>119780</v>
      </c>
      <c r="Y46" s="320">
        <f t="shared" si="15"/>
        <v>0.6205293037234931</v>
      </c>
    </row>
    <row r="47" spans="1:25" s="312" customFormat="1" ht="18.75" customHeight="1">
      <c r="A47" s="327" t="s">
        <v>133</v>
      </c>
      <c r="B47" s="325">
        <v>14937</v>
      </c>
      <c r="C47" s="322">
        <v>15020</v>
      </c>
      <c r="D47" s="321">
        <v>454</v>
      </c>
      <c r="E47" s="322">
        <v>483</v>
      </c>
      <c r="F47" s="321">
        <f>SUM(B47:E47)</f>
        <v>30894</v>
      </c>
      <c r="G47" s="324">
        <f>F47/$F$9</f>
        <v>0.059083398356818286</v>
      </c>
      <c r="H47" s="325">
        <v>7436</v>
      </c>
      <c r="I47" s="322">
        <v>9125</v>
      </c>
      <c r="J47" s="321">
        <v>655</v>
      </c>
      <c r="K47" s="322">
        <v>784</v>
      </c>
      <c r="L47" s="321">
        <f>SUM(H47:K47)</f>
        <v>18000</v>
      </c>
      <c r="M47" s="326">
        <f>IF(ISERROR(F47/L47-1),"         /0",(F47/L47-1))</f>
        <v>0.7163333333333333</v>
      </c>
      <c r="N47" s="325">
        <v>63239</v>
      </c>
      <c r="O47" s="322">
        <v>61794</v>
      </c>
      <c r="P47" s="321">
        <v>2051</v>
      </c>
      <c r="Q47" s="322">
        <v>2265</v>
      </c>
      <c r="R47" s="321">
        <f>SUM(N47:Q47)</f>
        <v>129349</v>
      </c>
      <c r="S47" s="324">
        <f>R47/$R$9</f>
        <v>0.06000992827517096</v>
      </c>
      <c r="T47" s="323">
        <v>35322</v>
      </c>
      <c r="U47" s="322">
        <v>38816</v>
      </c>
      <c r="V47" s="321">
        <v>2431</v>
      </c>
      <c r="W47" s="322">
        <v>2697</v>
      </c>
      <c r="X47" s="321">
        <f>SUM(T47:W47)</f>
        <v>79266</v>
      </c>
      <c r="Y47" s="320">
        <f>IF(ISERROR(R47/X47-1),"         /0",IF(R47/X47&gt;5,"  *  ",(R47/X47-1)))</f>
        <v>0.631834582292534</v>
      </c>
    </row>
    <row r="48" spans="1:25" s="312" customFormat="1" ht="18.75" customHeight="1">
      <c r="A48" s="327" t="s">
        <v>168</v>
      </c>
      <c r="B48" s="325">
        <v>7209</v>
      </c>
      <c r="C48" s="322">
        <v>8495</v>
      </c>
      <c r="D48" s="321">
        <v>0</v>
      </c>
      <c r="E48" s="322">
        <v>0</v>
      </c>
      <c r="F48" s="321">
        <f>SUM(B48:E48)</f>
        <v>15704</v>
      </c>
      <c r="G48" s="324">
        <f>F48/$F$9</f>
        <v>0.030033200226434725</v>
      </c>
      <c r="H48" s="325">
        <v>10622</v>
      </c>
      <c r="I48" s="322">
        <v>10959</v>
      </c>
      <c r="J48" s="321"/>
      <c r="K48" s="322"/>
      <c r="L48" s="321">
        <f>SUM(H48:K48)</f>
        <v>21581</v>
      </c>
      <c r="M48" s="326">
        <f>IF(ISERROR(F48/L48-1),"         /0",(F48/L48-1))</f>
        <v>-0.27232287660442056</v>
      </c>
      <c r="N48" s="325">
        <v>33044</v>
      </c>
      <c r="O48" s="322">
        <v>33329</v>
      </c>
      <c r="P48" s="321"/>
      <c r="Q48" s="322"/>
      <c r="R48" s="321">
        <f>SUM(N48:Q48)</f>
        <v>66373</v>
      </c>
      <c r="S48" s="324">
        <f>R48/$R$9</f>
        <v>0.030792962987019012</v>
      </c>
      <c r="T48" s="323">
        <v>49160</v>
      </c>
      <c r="U48" s="322">
        <v>43884</v>
      </c>
      <c r="V48" s="321"/>
      <c r="W48" s="322"/>
      <c r="X48" s="321">
        <f>SUM(T48:W48)</f>
        <v>93044</v>
      </c>
      <c r="Y48" s="320">
        <f>IF(ISERROR(R48/X48-1),"         /0",IF(R48/X48&gt;5,"  *  ",(R48/X48-1)))</f>
        <v>-0.28664932720003444</v>
      </c>
    </row>
    <row r="49" spans="1:25" s="312" customFormat="1" ht="18.75" customHeight="1">
      <c r="A49" s="327" t="s">
        <v>176</v>
      </c>
      <c r="B49" s="325">
        <v>4588</v>
      </c>
      <c r="C49" s="322">
        <v>4805</v>
      </c>
      <c r="D49" s="321">
        <v>469</v>
      </c>
      <c r="E49" s="322">
        <v>401</v>
      </c>
      <c r="F49" s="321">
        <f t="shared" si="8"/>
        <v>10263</v>
      </c>
      <c r="G49" s="324">
        <f t="shared" si="9"/>
        <v>0.01962753017854684</v>
      </c>
      <c r="H49" s="325">
        <v>2004</v>
      </c>
      <c r="I49" s="322">
        <v>2066</v>
      </c>
      <c r="J49" s="321">
        <v>613</v>
      </c>
      <c r="K49" s="322">
        <v>612</v>
      </c>
      <c r="L49" s="321">
        <f t="shared" si="10"/>
        <v>5295</v>
      </c>
      <c r="M49" s="326">
        <f t="shared" si="11"/>
        <v>0.938243626062323</v>
      </c>
      <c r="N49" s="325">
        <v>17332</v>
      </c>
      <c r="O49" s="322">
        <v>16916</v>
      </c>
      <c r="P49" s="321">
        <v>1688</v>
      </c>
      <c r="Q49" s="322">
        <v>1580</v>
      </c>
      <c r="R49" s="321">
        <f t="shared" si="12"/>
        <v>37516</v>
      </c>
      <c r="S49" s="324">
        <f t="shared" si="13"/>
        <v>0.01740510146326074</v>
      </c>
      <c r="T49" s="323">
        <v>7397</v>
      </c>
      <c r="U49" s="322">
        <v>6954</v>
      </c>
      <c r="V49" s="321">
        <v>2303</v>
      </c>
      <c r="W49" s="322">
        <v>2377</v>
      </c>
      <c r="X49" s="321">
        <f t="shared" si="14"/>
        <v>19031</v>
      </c>
      <c r="Y49" s="320">
        <f t="shared" si="15"/>
        <v>0.9713099679470338</v>
      </c>
    </row>
    <row r="50" spans="1:25" s="312" customFormat="1" ht="18.75" customHeight="1">
      <c r="A50" s="327" t="s">
        <v>182</v>
      </c>
      <c r="B50" s="325">
        <v>2392</v>
      </c>
      <c r="C50" s="322">
        <v>3093</v>
      </c>
      <c r="D50" s="321">
        <v>0</v>
      </c>
      <c r="E50" s="322">
        <v>0</v>
      </c>
      <c r="F50" s="321">
        <f t="shared" si="8"/>
        <v>5485</v>
      </c>
      <c r="G50" s="324">
        <f t="shared" si="9"/>
        <v>0.010489818087238567</v>
      </c>
      <c r="H50" s="325"/>
      <c r="I50" s="322"/>
      <c r="J50" s="321"/>
      <c r="K50" s="322"/>
      <c r="L50" s="321">
        <f t="shared" si="10"/>
        <v>0</v>
      </c>
      <c r="M50" s="326" t="str">
        <f t="shared" si="11"/>
        <v>         /0</v>
      </c>
      <c r="N50" s="325">
        <v>9559</v>
      </c>
      <c r="O50" s="322">
        <v>10798</v>
      </c>
      <c r="P50" s="321"/>
      <c r="Q50" s="322"/>
      <c r="R50" s="321">
        <f t="shared" si="12"/>
        <v>20357</v>
      </c>
      <c r="S50" s="324">
        <f t="shared" si="13"/>
        <v>0.009444387740899854</v>
      </c>
      <c r="T50" s="323"/>
      <c r="U50" s="322"/>
      <c r="V50" s="321"/>
      <c r="W50" s="322"/>
      <c r="X50" s="321">
        <f t="shared" si="14"/>
        <v>0</v>
      </c>
      <c r="Y50" s="320" t="str">
        <f t="shared" si="15"/>
        <v>         /0</v>
      </c>
    </row>
    <row r="51" spans="1:25" s="312" customFormat="1" ht="18.75" customHeight="1">
      <c r="A51" s="327" t="s">
        <v>167</v>
      </c>
      <c r="B51" s="325">
        <v>253</v>
      </c>
      <c r="C51" s="322">
        <v>0</v>
      </c>
      <c r="D51" s="321">
        <v>0</v>
      </c>
      <c r="E51" s="322">
        <v>0</v>
      </c>
      <c r="F51" s="321">
        <f t="shared" si="8"/>
        <v>253</v>
      </c>
      <c r="G51" s="324">
        <f t="shared" si="9"/>
        <v>0.000483851226266428</v>
      </c>
      <c r="H51" s="325">
        <v>228</v>
      </c>
      <c r="I51" s="322"/>
      <c r="J51" s="321"/>
      <c r="K51" s="322"/>
      <c r="L51" s="321">
        <f t="shared" si="10"/>
        <v>228</v>
      </c>
      <c r="M51" s="326">
        <f t="shared" si="11"/>
        <v>0.10964912280701755</v>
      </c>
      <c r="N51" s="325">
        <v>952</v>
      </c>
      <c r="O51" s="322"/>
      <c r="P51" s="321"/>
      <c r="Q51" s="322"/>
      <c r="R51" s="321">
        <f t="shared" si="12"/>
        <v>952</v>
      </c>
      <c r="S51" s="324">
        <f t="shared" si="13"/>
        <v>0.00044166906368014254</v>
      </c>
      <c r="T51" s="323">
        <v>848</v>
      </c>
      <c r="U51" s="322"/>
      <c r="V51" s="321"/>
      <c r="W51" s="322"/>
      <c r="X51" s="321">
        <f t="shared" si="14"/>
        <v>848</v>
      </c>
      <c r="Y51" s="320">
        <f t="shared" si="15"/>
        <v>0.12264150943396235</v>
      </c>
    </row>
    <row r="52" spans="1:25" s="312" customFormat="1" ht="18.75" customHeight="1" thickBot="1">
      <c r="A52" s="327" t="s">
        <v>158</v>
      </c>
      <c r="B52" s="325">
        <v>61</v>
      </c>
      <c r="C52" s="322">
        <v>27</v>
      </c>
      <c r="D52" s="321">
        <v>46</v>
      </c>
      <c r="E52" s="322">
        <v>41</v>
      </c>
      <c r="F52" s="321">
        <f t="shared" si="8"/>
        <v>175</v>
      </c>
      <c r="G52" s="324">
        <f t="shared" si="9"/>
        <v>0.00033467970196294426</v>
      </c>
      <c r="H52" s="325">
        <v>6837</v>
      </c>
      <c r="I52" s="322">
        <v>7035</v>
      </c>
      <c r="J52" s="321">
        <v>40</v>
      </c>
      <c r="K52" s="322">
        <v>129</v>
      </c>
      <c r="L52" s="321">
        <f t="shared" si="10"/>
        <v>14041</v>
      </c>
      <c r="M52" s="326">
        <f t="shared" si="11"/>
        <v>-0.98753650024927</v>
      </c>
      <c r="N52" s="325">
        <v>765</v>
      </c>
      <c r="O52" s="322">
        <v>636</v>
      </c>
      <c r="P52" s="321">
        <v>345</v>
      </c>
      <c r="Q52" s="322">
        <v>270</v>
      </c>
      <c r="R52" s="321">
        <f t="shared" si="12"/>
        <v>2016</v>
      </c>
      <c r="S52" s="324">
        <f t="shared" si="13"/>
        <v>0.000935299193675596</v>
      </c>
      <c r="T52" s="323">
        <v>32140</v>
      </c>
      <c r="U52" s="322">
        <v>27813</v>
      </c>
      <c r="V52" s="321">
        <v>327</v>
      </c>
      <c r="W52" s="322">
        <v>444</v>
      </c>
      <c r="X52" s="321">
        <f t="shared" si="14"/>
        <v>60724</v>
      </c>
      <c r="Y52" s="320">
        <f t="shared" si="15"/>
        <v>-0.9668006060206837</v>
      </c>
    </row>
    <row r="53" spans="1:25" s="376" customFormat="1" ht="18.75" customHeight="1">
      <c r="A53" s="385" t="s">
        <v>60</v>
      </c>
      <c r="B53" s="382">
        <f>SUM(B54:B61)</f>
        <v>5878</v>
      </c>
      <c r="C53" s="381">
        <f>SUM(C54:C61)</f>
        <v>5490</v>
      </c>
      <c r="D53" s="380">
        <f>SUM(D54:D61)</f>
        <v>144</v>
      </c>
      <c r="E53" s="381">
        <f>SUM(E54:E61)</f>
        <v>225</v>
      </c>
      <c r="F53" s="380">
        <f t="shared" si="8"/>
        <v>11737</v>
      </c>
      <c r="G53" s="383">
        <f t="shared" si="9"/>
        <v>0.022446489496794723</v>
      </c>
      <c r="H53" s="382">
        <f>SUM(H54:H61)</f>
        <v>3921</v>
      </c>
      <c r="I53" s="381">
        <f>SUM(I54:I61)</f>
        <v>4740</v>
      </c>
      <c r="J53" s="380">
        <f>SUM(J54:J61)</f>
        <v>155</v>
      </c>
      <c r="K53" s="381">
        <f>SUM(K54:K61)</f>
        <v>453</v>
      </c>
      <c r="L53" s="380">
        <f t="shared" si="10"/>
        <v>9269</v>
      </c>
      <c r="M53" s="384">
        <f t="shared" si="11"/>
        <v>0.26626389038731246</v>
      </c>
      <c r="N53" s="382">
        <f>SUM(N54:N61)</f>
        <v>20544</v>
      </c>
      <c r="O53" s="381">
        <f>SUM(O54:O61)</f>
        <v>20151</v>
      </c>
      <c r="P53" s="380">
        <f>SUM(P54:P61)</f>
        <v>331</v>
      </c>
      <c r="Q53" s="381">
        <f>SUM(Q54:Q61)</f>
        <v>523</v>
      </c>
      <c r="R53" s="380">
        <f t="shared" si="12"/>
        <v>41549</v>
      </c>
      <c r="S53" s="383">
        <f t="shared" si="13"/>
        <v>0.019276163788704035</v>
      </c>
      <c r="T53" s="382">
        <f>SUM(T54:T61)</f>
        <v>19022</v>
      </c>
      <c r="U53" s="381">
        <f>SUM(U54:U61)</f>
        <v>18575</v>
      </c>
      <c r="V53" s="380">
        <f>SUM(V54:V61)</f>
        <v>1030</v>
      </c>
      <c r="W53" s="381">
        <f>SUM(W54:W61)</f>
        <v>1420</v>
      </c>
      <c r="X53" s="380">
        <f t="shared" si="14"/>
        <v>40047</v>
      </c>
      <c r="Y53" s="377">
        <f t="shared" si="15"/>
        <v>0.03750593053162543</v>
      </c>
    </row>
    <row r="54" spans="1:25" ht="18.75" customHeight="1">
      <c r="A54" s="327" t="s">
        <v>133</v>
      </c>
      <c r="B54" s="325">
        <v>3011</v>
      </c>
      <c r="C54" s="322">
        <v>2856</v>
      </c>
      <c r="D54" s="321">
        <v>133</v>
      </c>
      <c r="E54" s="322">
        <v>182</v>
      </c>
      <c r="F54" s="321">
        <f t="shared" si="8"/>
        <v>6182</v>
      </c>
      <c r="G54" s="324">
        <f t="shared" si="9"/>
        <v>0.01182279952877098</v>
      </c>
      <c r="H54" s="325">
        <v>1949</v>
      </c>
      <c r="I54" s="322">
        <v>2655</v>
      </c>
      <c r="J54" s="321">
        <v>14</v>
      </c>
      <c r="K54" s="322">
        <v>209</v>
      </c>
      <c r="L54" s="321">
        <f t="shared" si="10"/>
        <v>4827</v>
      </c>
      <c r="M54" s="326">
        <f t="shared" si="11"/>
        <v>0.28071265796561007</v>
      </c>
      <c r="N54" s="325">
        <v>11288</v>
      </c>
      <c r="O54" s="322">
        <v>10974</v>
      </c>
      <c r="P54" s="321">
        <v>277</v>
      </c>
      <c r="Q54" s="322">
        <v>342</v>
      </c>
      <c r="R54" s="321">
        <f t="shared" si="12"/>
        <v>22881</v>
      </c>
      <c r="S54" s="324">
        <f t="shared" si="13"/>
        <v>0.010615367485362754</v>
      </c>
      <c r="T54" s="323">
        <v>8342</v>
      </c>
      <c r="U54" s="322">
        <v>8449</v>
      </c>
      <c r="V54" s="321">
        <v>205</v>
      </c>
      <c r="W54" s="322">
        <v>395</v>
      </c>
      <c r="X54" s="321">
        <f t="shared" si="14"/>
        <v>17391</v>
      </c>
      <c r="Y54" s="320">
        <f t="shared" si="15"/>
        <v>0.31568052440917715</v>
      </c>
    </row>
    <row r="55" spans="1:25" ht="18.75" customHeight="1">
      <c r="A55" s="327" t="s">
        <v>189</v>
      </c>
      <c r="B55" s="325">
        <v>694</v>
      </c>
      <c r="C55" s="322">
        <v>532</v>
      </c>
      <c r="D55" s="321">
        <v>0</v>
      </c>
      <c r="E55" s="322">
        <v>0</v>
      </c>
      <c r="F55" s="321">
        <f t="shared" si="8"/>
        <v>1226</v>
      </c>
      <c r="G55" s="324">
        <f t="shared" si="9"/>
        <v>0.002344670369180398</v>
      </c>
      <c r="H55" s="325">
        <v>258</v>
      </c>
      <c r="I55" s="322">
        <v>575</v>
      </c>
      <c r="J55" s="321">
        <v>0</v>
      </c>
      <c r="K55" s="322">
        <v>0</v>
      </c>
      <c r="L55" s="321">
        <f t="shared" si="10"/>
        <v>833</v>
      </c>
      <c r="M55" s="326">
        <f t="shared" si="11"/>
        <v>0.4717887154861944</v>
      </c>
      <c r="N55" s="325">
        <v>2010</v>
      </c>
      <c r="O55" s="322">
        <v>2141</v>
      </c>
      <c r="P55" s="321">
        <v>0</v>
      </c>
      <c r="Q55" s="322">
        <v>0</v>
      </c>
      <c r="R55" s="321">
        <f t="shared" si="12"/>
        <v>4151</v>
      </c>
      <c r="S55" s="324">
        <f t="shared" si="13"/>
        <v>0.0019258070203112096</v>
      </c>
      <c r="T55" s="323">
        <v>2018</v>
      </c>
      <c r="U55" s="322">
        <v>2513</v>
      </c>
      <c r="V55" s="321">
        <v>0</v>
      </c>
      <c r="W55" s="322">
        <v>0</v>
      </c>
      <c r="X55" s="321">
        <f t="shared" si="14"/>
        <v>4531</v>
      </c>
      <c r="Y55" s="320">
        <f t="shared" si="15"/>
        <v>-0.08386669609357755</v>
      </c>
    </row>
    <row r="56" spans="1:25" ht="18.75" customHeight="1">
      <c r="A56" s="327" t="s">
        <v>168</v>
      </c>
      <c r="B56" s="325">
        <v>710</v>
      </c>
      <c r="C56" s="322">
        <v>481</v>
      </c>
      <c r="D56" s="321">
        <v>0</v>
      </c>
      <c r="E56" s="322">
        <v>0</v>
      </c>
      <c r="F56" s="321">
        <f t="shared" si="8"/>
        <v>1191</v>
      </c>
      <c r="G56" s="324">
        <f t="shared" si="9"/>
        <v>0.002277734428787809</v>
      </c>
      <c r="H56" s="325">
        <v>735</v>
      </c>
      <c r="I56" s="322">
        <v>780</v>
      </c>
      <c r="J56" s="321"/>
      <c r="K56" s="322"/>
      <c r="L56" s="321">
        <f t="shared" si="10"/>
        <v>1515</v>
      </c>
      <c r="M56" s="326">
        <f t="shared" si="11"/>
        <v>-0.21386138613861383</v>
      </c>
      <c r="N56" s="325">
        <v>2449</v>
      </c>
      <c r="O56" s="322">
        <v>2287</v>
      </c>
      <c r="P56" s="321"/>
      <c r="Q56" s="322"/>
      <c r="R56" s="321">
        <f t="shared" si="12"/>
        <v>4736</v>
      </c>
      <c r="S56" s="324">
        <f t="shared" si="13"/>
        <v>0.002197210804190289</v>
      </c>
      <c r="T56" s="323">
        <v>3369</v>
      </c>
      <c r="U56" s="322">
        <v>3363</v>
      </c>
      <c r="V56" s="321"/>
      <c r="W56" s="322"/>
      <c r="X56" s="321">
        <f t="shared" si="14"/>
        <v>6732</v>
      </c>
      <c r="Y56" s="320">
        <f t="shared" si="15"/>
        <v>-0.2964943553178847</v>
      </c>
    </row>
    <row r="57" spans="1:25" ht="18.75" customHeight="1">
      <c r="A57" s="327" t="s">
        <v>188</v>
      </c>
      <c r="B57" s="325">
        <v>514</v>
      </c>
      <c r="C57" s="322">
        <v>635</v>
      </c>
      <c r="D57" s="321">
        <v>0</v>
      </c>
      <c r="E57" s="322">
        <v>0</v>
      </c>
      <c r="F57" s="321">
        <f>SUM(B57:E57)</f>
        <v>1149</v>
      </c>
      <c r="G57" s="324">
        <f>F57/$F$9</f>
        <v>0.0021974113003167027</v>
      </c>
      <c r="H57" s="325">
        <v>241</v>
      </c>
      <c r="I57" s="322">
        <v>251</v>
      </c>
      <c r="J57" s="321"/>
      <c r="K57" s="322"/>
      <c r="L57" s="321">
        <f>SUM(H57:K57)</f>
        <v>492</v>
      </c>
      <c r="M57" s="326">
        <f>IF(ISERROR(F57/L57-1),"         /0",(F57/L57-1))</f>
        <v>1.3353658536585367</v>
      </c>
      <c r="N57" s="325">
        <v>2257</v>
      </c>
      <c r="O57" s="322">
        <v>2241</v>
      </c>
      <c r="P57" s="321"/>
      <c r="Q57" s="322"/>
      <c r="R57" s="321">
        <f>SUM(N57:Q57)</f>
        <v>4498</v>
      </c>
      <c r="S57" s="324">
        <f>R57/$R$9</f>
        <v>0.002086793538270253</v>
      </c>
      <c r="T57" s="323">
        <v>1228</v>
      </c>
      <c r="U57" s="322">
        <v>1013</v>
      </c>
      <c r="V57" s="321"/>
      <c r="W57" s="322"/>
      <c r="X57" s="321">
        <f>SUM(T57:W57)</f>
        <v>2241</v>
      </c>
      <c r="Y57" s="320">
        <f>IF(ISERROR(R57/X57-1),"         /0",IF(R57/X57&gt;5,"  *  ",(R57/X57-1)))</f>
        <v>1.0071396697902721</v>
      </c>
    </row>
    <row r="58" spans="1:25" ht="18.75" customHeight="1">
      <c r="A58" s="327" t="s">
        <v>190</v>
      </c>
      <c r="B58" s="325">
        <v>279</v>
      </c>
      <c r="C58" s="322">
        <v>444</v>
      </c>
      <c r="D58" s="321">
        <v>0</v>
      </c>
      <c r="E58" s="322">
        <v>0</v>
      </c>
      <c r="F58" s="321">
        <f t="shared" si="8"/>
        <v>723</v>
      </c>
      <c r="G58" s="324">
        <f t="shared" si="9"/>
        <v>0.0013827052829669068</v>
      </c>
      <c r="H58" s="325"/>
      <c r="I58" s="322"/>
      <c r="J58" s="321"/>
      <c r="K58" s="322"/>
      <c r="L58" s="321">
        <f t="shared" si="10"/>
        <v>0</v>
      </c>
      <c r="M58" s="326" t="str">
        <f t="shared" si="11"/>
        <v>         /0</v>
      </c>
      <c r="N58" s="325">
        <v>279</v>
      </c>
      <c r="O58" s="322">
        <v>444</v>
      </c>
      <c r="P58" s="321"/>
      <c r="Q58" s="322"/>
      <c r="R58" s="321">
        <f t="shared" si="12"/>
        <v>723</v>
      </c>
      <c r="S58" s="324">
        <f t="shared" si="13"/>
        <v>0.0003354272405890158</v>
      </c>
      <c r="T58" s="323"/>
      <c r="U58" s="322"/>
      <c r="V58" s="321"/>
      <c r="W58" s="322"/>
      <c r="X58" s="321">
        <f t="shared" si="14"/>
        <v>0</v>
      </c>
      <c r="Y58" s="320" t="str">
        <f t="shared" si="15"/>
        <v>         /0</v>
      </c>
    </row>
    <row r="59" spans="1:25" ht="18.75" customHeight="1">
      <c r="A59" s="327" t="s">
        <v>135</v>
      </c>
      <c r="B59" s="325">
        <v>388</v>
      </c>
      <c r="C59" s="322">
        <v>251</v>
      </c>
      <c r="D59" s="321">
        <v>0</v>
      </c>
      <c r="E59" s="322">
        <v>0</v>
      </c>
      <c r="F59" s="321">
        <f t="shared" si="8"/>
        <v>639</v>
      </c>
      <c r="G59" s="324">
        <f t="shared" si="9"/>
        <v>0.0012220590260246936</v>
      </c>
      <c r="H59" s="325"/>
      <c r="I59" s="322"/>
      <c r="J59" s="321"/>
      <c r="K59" s="322">
        <v>77</v>
      </c>
      <c r="L59" s="321">
        <f t="shared" si="10"/>
        <v>77</v>
      </c>
      <c r="M59" s="326">
        <f t="shared" si="11"/>
        <v>7.2987012987013</v>
      </c>
      <c r="N59" s="325">
        <v>1335</v>
      </c>
      <c r="O59" s="322">
        <v>1040</v>
      </c>
      <c r="P59" s="321"/>
      <c r="Q59" s="322"/>
      <c r="R59" s="321">
        <f t="shared" si="12"/>
        <v>2375</v>
      </c>
      <c r="S59" s="324">
        <f t="shared" si="13"/>
        <v>0.0011018529687398513</v>
      </c>
      <c r="T59" s="323"/>
      <c r="U59" s="322"/>
      <c r="V59" s="321">
        <v>94</v>
      </c>
      <c r="W59" s="322">
        <v>259</v>
      </c>
      <c r="X59" s="321">
        <f t="shared" si="14"/>
        <v>353</v>
      </c>
      <c r="Y59" s="320" t="str">
        <f t="shared" si="15"/>
        <v>  *  </v>
      </c>
    </row>
    <row r="60" spans="1:25" ht="18.75" customHeight="1">
      <c r="A60" s="327" t="s">
        <v>191</v>
      </c>
      <c r="B60" s="325">
        <v>203</v>
      </c>
      <c r="C60" s="322">
        <v>209</v>
      </c>
      <c r="D60" s="321">
        <v>0</v>
      </c>
      <c r="E60" s="322">
        <v>0</v>
      </c>
      <c r="F60" s="321">
        <f t="shared" si="8"/>
        <v>412</v>
      </c>
      <c r="G60" s="324">
        <f t="shared" si="9"/>
        <v>0.0007879316411927602</v>
      </c>
      <c r="H60" s="325"/>
      <c r="I60" s="322"/>
      <c r="J60" s="321">
        <v>135</v>
      </c>
      <c r="K60" s="322">
        <v>157</v>
      </c>
      <c r="L60" s="321">
        <f t="shared" si="10"/>
        <v>292</v>
      </c>
      <c r="M60" s="326">
        <f t="shared" si="11"/>
        <v>0.41095890410958913</v>
      </c>
      <c r="N60" s="325">
        <v>588</v>
      </c>
      <c r="O60" s="322">
        <v>590</v>
      </c>
      <c r="P60" s="321"/>
      <c r="Q60" s="322"/>
      <c r="R60" s="321">
        <f t="shared" si="12"/>
        <v>1178</v>
      </c>
      <c r="S60" s="324">
        <f t="shared" si="13"/>
        <v>0.0005465190724949663</v>
      </c>
      <c r="T60" s="323"/>
      <c r="U60" s="322"/>
      <c r="V60" s="321">
        <v>646</v>
      </c>
      <c r="W60" s="322">
        <v>623</v>
      </c>
      <c r="X60" s="321">
        <f t="shared" si="14"/>
        <v>1269</v>
      </c>
      <c r="Y60" s="320">
        <f t="shared" si="15"/>
        <v>-0.07171000788022064</v>
      </c>
    </row>
    <row r="61" spans="1:25" ht="18.75" customHeight="1" thickBot="1">
      <c r="A61" s="327" t="s">
        <v>158</v>
      </c>
      <c r="B61" s="325">
        <v>79</v>
      </c>
      <c r="C61" s="322">
        <v>82</v>
      </c>
      <c r="D61" s="321">
        <v>11</v>
      </c>
      <c r="E61" s="322">
        <v>43</v>
      </c>
      <c r="F61" s="321">
        <f t="shared" si="8"/>
        <v>215</v>
      </c>
      <c r="G61" s="324">
        <f t="shared" si="9"/>
        <v>0.0004111779195544744</v>
      </c>
      <c r="H61" s="325">
        <v>738</v>
      </c>
      <c r="I61" s="322">
        <v>479</v>
      </c>
      <c r="J61" s="321">
        <v>6</v>
      </c>
      <c r="K61" s="322">
        <v>10</v>
      </c>
      <c r="L61" s="321">
        <f t="shared" si="10"/>
        <v>1233</v>
      </c>
      <c r="M61" s="326">
        <f t="shared" si="11"/>
        <v>-0.8256285482562855</v>
      </c>
      <c r="N61" s="325">
        <v>338</v>
      </c>
      <c r="O61" s="322">
        <v>434</v>
      </c>
      <c r="P61" s="321">
        <v>54</v>
      </c>
      <c r="Q61" s="322">
        <v>181</v>
      </c>
      <c r="R61" s="321">
        <f t="shared" si="12"/>
        <v>1007</v>
      </c>
      <c r="S61" s="324">
        <f t="shared" si="13"/>
        <v>0.000467185658745697</v>
      </c>
      <c r="T61" s="323">
        <v>4065</v>
      </c>
      <c r="U61" s="322">
        <v>3237</v>
      </c>
      <c r="V61" s="321">
        <v>85</v>
      </c>
      <c r="W61" s="322">
        <v>143</v>
      </c>
      <c r="X61" s="321">
        <f t="shared" si="14"/>
        <v>7530</v>
      </c>
      <c r="Y61" s="320">
        <f t="shared" si="15"/>
        <v>-0.8662682602921646</v>
      </c>
    </row>
    <row r="62" spans="1:25" s="312" customFormat="1" ht="18.75" customHeight="1" thickBot="1">
      <c r="A62" s="372" t="s">
        <v>59</v>
      </c>
      <c r="B62" s="369">
        <v>742</v>
      </c>
      <c r="C62" s="368">
        <v>213</v>
      </c>
      <c r="D62" s="367">
        <v>0</v>
      </c>
      <c r="E62" s="368">
        <v>4</v>
      </c>
      <c r="F62" s="367">
        <f t="shared" si="8"/>
        <v>959</v>
      </c>
      <c r="G62" s="370">
        <f t="shared" si="9"/>
        <v>0.0018340447667569346</v>
      </c>
      <c r="H62" s="369">
        <v>858</v>
      </c>
      <c r="I62" s="368">
        <v>293</v>
      </c>
      <c r="J62" s="367">
        <v>0</v>
      </c>
      <c r="K62" s="368">
        <v>0</v>
      </c>
      <c r="L62" s="367">
        <f t="shared" si="10"/>
        <v>1151</v>
      </c>
      <c r="M62" s="371">
        <f t="shared" si="11"/>
        <v>-0.16681146828844484</v>
      </c>
      <c r="N62" s="369">
        <v>3986</v>
      </c>
      <c r="O62" s="368">
        <v>867</v>
      </c>
      <c r="P62" s="367">
        <v>1803</v>
      </c>
      <c r="Q62" s="368">
        <v>1858</v>
      </c>
      <c r="R62" s="367">
        <f t="shared" si="12"/>
        <v>8514</v>
      </c>
      <c r="S62" s="370">
        <f t="shared" si="13"/>
        <v>0.003949968916147829</v>
      </c>
      <c r="T62" s="369">
        <v>4994</v>
      </c>
      <c r="U62" s="368">
        <v>1537</v>
      </c>
      <c r="V62" s="367">
        <v>0</v>
      </c>
      <c r="W62" s="368">
        <v>0</v>
      </c>
      <c r="X62" s="367">
        <f t="shared" si="14"/>
        <v>6531</v>
      </c>
      <c r="Y62" s="364">
        <f t="shared" si="15"/>
        <v>0.3036288470372073</v>
      </c>
    </row>
    <row r="63" ht="15" thickTop="1">
      <c r="A63" s="179" t="s">
        <v>44</v>
      </c>
    </row>
    <row r="64" ht="14.25">
      <c r="A64" s="179" t="s">
        <v>70</v>
      </c>
    </row>
  </sheetData>
  <sheetProtection/>
  <mergeCells count="26">
    <mergeCell ref="H7:I7"/>
    <mergeCell ref="J7:K7"/>
    <mergeCell ref="L7:L8"/>
    <mergeCell ref="N7:O7"/>
    <mergeCell ref="P7:Q7"/>
    <mergeCell ref="T7:U7"/>
    <mergeCell ref="X1:Y1"/>
    <mergeCell ref="A3:Y3"/>
    <mergeCell ref="A5:A8"/>
    <mergeCell ref="G6:G8"/>
    <mergeCell ref="B6:F6"/>
    <mergeCell ref="Y6:Y8"/>
    <mergeCell ref="D7:E7"/>
    <mergeCell ref="B7:C7"/>
    <mergeCell ref="V7:W7"/>
    <mergeCell ref="A4:Y4"/>
    <mergeCell ref="N6:R6"/>
    <mergeCell ref="T6:X6"/>
    <mergeCell ref="M6:M8"/>
    <mergeCell ref="S6:S8"/>
    <mergeCell ref="B5:M5"/>
    <mergeCell ref="N5:Y5"/>
    <mergeCell ref="F7:F8"/>
    <mergeCell ref="H6:L6"/>
    <mergeCell ref="R7:R8"/>
    <mergeCell ref="X7:X8"/>
  </mergeCells>
  <conditionalFormatting sqref="Y63:Y65536 M63:M65536 Y3 M3 M5:M8 Y5:Y8">
    <cfRule type="cellIs" priority="1" dxfId="68" operator="lessThan" stopIfTrue="1">
      <formula>0</formula>
    </cfRule>
  </conditionalFormatting>
  <conditionalFormatting sqref="Y9:Y62 M9:M62">
    <cfRule type="cellIs" priority="2" dxfId="68" operator="lessThan" stopIfTrue="1">
      <formula>0</formula>
    </cfRule>
    <cfRule type="cellIs" priority="3" dxfId="70" operator="greaterThanOrEqual" stopIfTrue="1">
      <formula>0</formula>
    </cfRule>
  </conditionalFormatting>
  <hyperlinks>
    <hyperlink ref="X1:Y1" location="INDICE!A1" display="Volver al Indice"/>
  </hyperlinks>
  <printOptions/>
  <pageMargins left="0.2" right="0.22" top="0.54" bottom="0.1968503937007874" header="0.15748031496062992" footer="0.15748031496062992"/>
  <pageSetup horizontalDpi="600" verticalDpi="600" orientation="landscape" scale="77" r:id="rId1"/>
</worksheet>
</file>

<file path=xl/worksheets/sheet14.xml><?xml version="1.0" encoding="utf-8"?>
<worksheet xmlns="http://schemas.openxmlformats.org/spreadsheetml/2006/main" xmlns:r="http://schemas.openxmlformats.org/officeDocument/2006/relationships">
  <sheetPr>
    <tabColor indexed="30"/>
  </sheetPr>
  <dimension ref="A1:Y58"/>
  <sheetViews>
    <sheetView showGridLines="0" zoomScale="85" zoomScaleNormal="85" zoomScalePageLayoutView="0" workbookViewId="0" topLeftCell="A39">
      <selection activeCell="T55" sqref="T55:W55"/>
    </sheetView>
  </sheetViews>
  <sheetFormatPr defaultColWidth="8.00390625" defaultRowHeight="15"/>
  <cols>
    <col min="1" max="1" width="18.140625" style="214" customWidth="1"/>
    <col min="2" max="2" width="8.28125" style="214" customWidth="1"/>
    <col min="3" max="3" width="9.7109375" style="214" bestFit="1" customWidth="1"/>
    <col min="4" max="4" width="8.00390625" style="214" bestFit="1" customWidth="1"/>
    <col min="5" max="5" width="9.140625" style="214" customWidth="1"/>
    <col min="6" max="6" width="8.140625" style="214" customWidth="1"/>
    <col min="7" max="7" width="9.00390625" style="214" bestFit="1" customWidth="1"/>
    <col min="8" max="8" width="8.28125" style="214" customWidth="1"/>
    <col min="9" max="9" width="9.7109375" style="214" bestFit="1" customWidth="1"/>
    <col min="10" max="10" width="7.8515625" style="214" customWidth="1"/>
    <col min="11" max="11" width="9.00390625" style="214" customWidth="1"/>
    <col min="12" max="13" width="8.421875" style="214" customWidth="1"/>
    <col min="14" max="14" width="7.57421875" style="214" customWidth="1"/>
    <col min="15" max="15" width="9.421875" style="214" customWidth="1"/>
    <col min="16" max="16" width="8.00390625" style="214" customWidth="1"/>
    <col min="17" max="17" width="9.28125" style="214" customWidth="1"/>
    <col min="18" max="18" width="9.140625" style="214" customWidth="1"/>
    <col min="19" max="20" width="8.421875" style="214" customWidth="1"/>
    <col min="21" max="21" width="9.421875" style="214" customWidth="1"/>
    <col min="22" max="22" width="7.7109375" style="214" customWidth="1"/>
    <col min="23" max="23" width="9.00390625" style="214" customWidth="1"/>
    <col min="24" max="24" width="9.28125" style="214" bestFit="1" customWidth="1"/>
    <col min="25" max="25" width="8.57421875" style="214" customWidth="1"/>
    <col min="26" max="16384" width="8.00390625" style="214" customWidth="1"/>
  </cols>
  <sheetData>
    <row r="1" spans="24:25" ht="18.75" thickBot="1">
      <c r="X1" s="600" t="s">
        <v>28</v>
      </c>
      <c r="Y1" s="601"/>
    </row>
    <row r="2" ht="5.25" customHeight="1" thickBot="1"/>
    <row r="3" spans="1:25" ht="24.75" customHeight="1" thickTop="1">
      <c r="A3" s="662" t="s">
        <v>73</v>
      </c>
      <c r="B3" s="663"/>
      <c r="C3" s="663"/>
      <c r="D3" s="663"/>
      <c r="E3" s="663"/>
      <c r="F3" s="663"/>
      <c r="G3" s="663"/>
      <c r="H3" s="663"/>
      <c r="I3" s="663"/>
      <c r="J3" s="663"/>
      <c r="K3" s="663"/>
      <c r="L3" s="663"/>
      <c r="M3" s="663"/>
      <c r="N3" s="663"/>
      <c r="O3" s="663"/>
      <c r="P3" s="663"/>
      <c r="Q3" s="663"/>
      <c r="R3" s="663"/>
      <c r="S3" s="663"/>
      <c r="T3" s="663"/>
      <c r="U3" s="663"/>
      <c r="V3" s="663"/>
      <c r="W3" s="663"/>
      <c r="X3" s="663"/>
      <c r="Y3" s="664"/>
    </row>
    <row r="4" spans="1:25" ht="21" customHeight="1" thickBot="1">
      <c r="A4" s="671" t="s">
        <v>46</v>
      </c>
      <c r="B4" s="672"/>
      <c r="C4" s="672"/>
      <c r="D4" s="672"/>
      <c r="E4" s="672"/>
      <c r="F4" s="672"/>
      <c r="G4" s="672"/>
      <c r="H4" s="672"/>
      <c r="I4" s="672"/>
      <c r="J4" s="672"/>
      <c r="K4" s="672"/>
      <c r="L4" s="672"/>
      <c r="M4" s="672"/>
      <c r="N4" s="672"/>
      <c r="O4" s="672"/>
      <c r="P4" s="672"/>
      <c r="Q4" s="672"/>
      <c r="R4" s="672"/>
      <c r="S4" s="672"/>
      <c r="T4" s="672"/>
      <c r="U4" s="672"/>
      <c r="V4" s="672"/>
      <c r="W4" s="672"/>
      <c r="X4" s="672"/>
      <c r="Y4" s="673"/>
    </row>
    <row r="5" spans="1:25" s="363" customFormat="1" ht="15.75" customHeight="1" thickBot="1" thickTop="1">
      <c r="A5" s="690" t="s">
        <v>65</v>
      </c>
      <c r="B5" s="655" t="s">
        <v>37</v>
      </c>
      <c r="C5" s="656"/>
      <c r="D5" s="656"/>
      <c r="E5" s="656"/>
      <c r="F5" s="656"/>
      <c r="G5" s="656"/>
      <c r="H5" s="656"/>
      <c r="I5" s="656"/>
      <c r="J5" s="657"/>
      <c r="K5" s="657"/>
      <c r="L5" s="657"/>
      <c r="M5" s="658"/>
      <c r="N5" s="655" t="s">
        <v>36</v>
      </c>
      <c r="O5" s="656"/>
      <c r="P5" s="656"/>
      <c r="Q5" s="656"/>
      <c r="R5" s="656"/>
      <c r="S5" s="656"/>
      <c r="T5" s="656"/>
      <c r="U5" s="656"/>
      <c r="V5" s="656"/>
      <c r="W5" s="656"/>
      <c r="X5" s="656"/>
      <c r="Y5" s="659"/>
    </row>
    <row r="6" spans="1:25" s="254" customFormat="1" ht="26.25" customHeight="1" thickBot="1">
      <c r="A6" s="691"/>
      <c r="B6" s="694" t="s">
        <v>127</v>
      </c>
      <c r="C6" s="695"/>
      <c r="D6" s="695"/>
      <c r="E6" s="695"/>
      <c r="F6" s="695"/>
      <c r="G6" s="652" t="s">
        <v>35</v>
      </c>
      <c r="H6" s="694" t="s">
        <v>128</v>
      </c>
      <c r="I6" s="695"/>
      <c r="J6" s="695"/>
      <c r="K6" s="695"/>
      <c r="L6" s="695"/>
      <c r="M6" s="649" t="s">
        <v>34</v>
      </c>
      <c r="N6" s="694" t="s">
        <v>129</v>
      </c>
      <c r="O6" s="695"/>
      <c r="P6" s="695"/>
      <c r="Q6" s="695"/>
      <c r="R6" s="695"/>
      <c r="S6" s="652" t="s">
        <v>35</v>
      </c>
      <c r="T6" s="694" t="s">
        <v>130</v>
      </c>
      <c r="U6" s="695"/>
      <c r="V6" s="695"/>
      <c r="W6" s="695"/>
      <c r="X6" s="695"/>
      <c r="Y6" s="665" t="s">
        <v>34</v>
      </c>
    </row>
    <row r="7" spans="1:25" s="254" customFormat="1" ht="26.25" customHeight="1">
      <c r="A7" s="692"/>
      <c r="B7" s="618" t="s">
        <v>22</v>
      </c>
      <c r="C7" s="610"/>
      <c r="D7" s="609" t="s">
        <v>21</v>
      </c>
      <c r="E7" s="610"/>
      <c r="F7" s="689" t="s">
        <v>17</v>
      </c>
      <c r="G7" s="653"/>
      <c r="H7" s="618" t="s">
        <v>22</v>
      </c>
      <c r="I7" s="610"/>
      <c r="J7" s="609" t="s">
        <v>21</v>
      </c>
      <c r="K7" s="610"/>
      <c r="L7" s="689" t="s">
        <v>17</v>
      </c>
      <c r="M7" s="650"/>
      <c r="N7" s="618" t="s">
        <v>22</v>
      </c>
      <c r="O7" s="610"/>
      <c r="P7" s="609" t="s">
        <v>21</v>
      </c>
      <c r="Q7" s="610"/>
      <c r="R7" s="689" t="s">
        <v>17</v>
      </c>
      <c r="S7" s="653"/>
      <c r="T7" s="618" t="s">
        <v>22</v>
      </c>
      <c r="U7" s="610"/>
      <c r="V7" s="609" t="s">
        <v>21</v>
      </c>
      <c r="W7" s="610"/>
      <c r="X7" s="689" t="s">
        <v>17</v>
      </c>
      <c r="Y7" s="666"/>
    </row>
    <row r="8" spans="1:25" s="359" customFormat="1" ht="28.5" thickBot="1">
      <c r="A8" s="693"/>
      <c r="B8" s="362" t="s">
        <v>32</v>
      </c>
      <c r="C8" s="360" t="s">
        <v>31</v>
      </c>
      <c r="D8" s="361" t="s">
        <v>32</v>
      </c>
      <c r="E8" s="360" t="s">
        <v>31</v>
      </c>
      <c r="F8" s="661"/>
      <c r="G8" s="654"/>
      <c r="H8" s="362" t="s">
        <v>32</v>
      </c>
      <c r="I8" s="360" t="s">
        <v>31</v>
      </c>
      <c r="J8" s="361" t="s">
        <v>32</v>
      </c>
      <c r="K8" s="360" t="s">
        <v>31</v>
      </c>
      <c r="L8" s="661"/>
      <c r="M8" s="651"/>
      <c r="N8" s="362" t="s">
        <v>32</v>
      </c>
      <c r="O8" s="360" t="s">
        <v>31</v>
      </c>
      <c r="P8" s="361" t="s">
        <v>32</v>
      </c>
      <c r="Q8" s="360" t="s">
        <v>31</v>
      </c>
      <c r="R8" s="661"/>
      <c r="S8" s="654"/>
      <c r="T8" s="362" t="s">
        <v>32</v>
      </c>
      <c r="U8" s="360" t="s">
        <v>31</v>
      </c>
      <c r="V8" s="361" t="s">
        <v>32</v>
      </c>
      <c r="W8" s="360" t="s">
        <v>31</v>
      </c>
      <c r="X8" s="661"/>
      <c r="Y8" s="667"/>
    </row>
    <row r="9" spans="1:25" s="351" customFormat="1" ht="18" customHeight="1" thickBot="1" thickTop="1">
      <c r="A9" s="428" t="s">
        <v>24</v>
      </c>
      <c r="B9" s="426">
        <f>B10+B21+B35+B44+B51+B55</f>
        <v>29851.353000000006</v>
      </c>
      <c r="C9" s="425">
        <f>C10+C21+C35+C44+C51+C55</f>
        <v>16788.541</v>
      </c>
      <c r="D9" s="424">
        <f>D10+D21+D35+D44+D51+D55</f>
        <v>6428.424999999999</v>
      </c>
      <c r="E9" s="425">
        <f>E10+E21+E35+E44+E51+E55</f>
        <v>2510.1610000000005</v>
      </c>
      <c r="F9" s="424">
        <f aca="true" t="shared" si="0" ref="F9:F55">SUM(B9:E9)</f>
        <v>55578.48</v>
      </c>
      <c r="G9" s="427">
        <f aca="true" t="shared" si="1" ref="G9:G55">F9/$F$9</f>
        <v>1</v>
      </c>
      <c r="H9" s="426">
        <f>H10+H21+H35+H44+H51+H55</f>
        <v>28187.766</v>
      </c>
      <c r="I9" s="425">
        <f>I10+I21+I35+I44+I51+I55</f>
        <v>16365.850000000002</v>
      </c>
      <c r="J9" s="424">
        <f>J10+J21+J35+J44+J51+J55</f>
        <v>5513.469000000001</v>
      </c>
      <c r="K9" s="425">
        <f>K10+K21+K35+K44+K51+K55</f>
        <v>1443.6750000000002</v>
      </c>
      <c r="L9" s="424">
        <f aca="true" t="shared" si="2" ref="L9:L55">SUM(H9:K9)</f>
        <v>51510.76000000001</v>
      </c>
      <c r="M9" s="423">
        <f aca="true" t="shared" si="3" ref="M9:M37">IF(ISERROR(F9/L9-1),"         /0",(F9/L9-1))</f>
        <v>0.07896835534944535</v>
      </c>
      <c r="N9" s="426">
        <f>N10+N21+N35+N44+N51+N55</f>
        <v>100839.19900000004</v>
      </c>
      <c r="O9" s="425">
        <f>O10+O21+O35+O44+O51+O55</f>
        <v>62587.903</v>
      </c>
      <c r="P9" s="424">
        <f>P10+P21+P35+P44+P51+P55</f>
        <v>17670.245999999996</v>
      </c>
      <c r="Q9" s="425">
        <f>Q10+Q21+Q35+Q44+Q51+Q55</f>
        <v>8624.053</v>
      </c>
      <c r="R9" s="424">
        <f aca="true" t="shared" si="4" ref="R9:R55">SUM(N9:Q9)</f>
        <v>189721.401</v>
      </c>
      <c r="S9" s="427">
        <f aca="true" t="shared" si="5" ref="S9:S55">R9/$R$9</f>
        <v>1</v>
      </c>
      <c r="T9" s="426">
        <f>T10+T21+T35+T44+T51+T55</f>
        <v>104470.721</v>
      </c>
      <c r="U9" s="425">
        <f>U10+U21+U35+U44+U51+U55</f>
        <v>63008.495</v>
      </c>
      <c r="V9" s="424">
        <f>V10+V21+V35+V44+V51+V55</f>
        <v>11608.006</v>
      </c>
      <c r="W9" s="425">
        <f>W10+W21+W35+W44+W51+W55</f>
        <v>4478.147</v>
      </c>
      <c r="X9" s="424">
        <f aca="true" t="shared" si="6" ref="X9:X55">SUM(T9:W9)</f>
        <v>183565.369</v>
      </c>
      <c r="Y9" s="423">
        <f>IF(ISERROR(R9/X9-1),"         /0",(R9/X9-1))</f>
        <v>0.03353591166752157</v>
      </c>
    </row>
    <row r="10" spans="1:25" s="328" customFormat="1" ht="18.75" customHeight="1" thickTop="1">
      <c r="A10" s="422" t="s">
        <v>64</v>
      </c>
      <c r="B10" s="419">
        <f>SUM(B11:B20)</f>
        <v>21005.129000000004</v>
      </c>
      <c r="C10" s="418">
        <f>SUM(C11:C20)</f>
        <v>8146.257</v>
      </c>
      <c r="D10" s="417">
        <f>SUM(D11:D20)</f>
        <v>6070.07</v>
      </c>
      <c r="E10" s="418">
        <f>SUM(E11:E20)</f>
        <v>2446.7740000000003</v>
      </c>
      <c r="F10" s="417">
        <f t="shared" si="0"/>
        <v>37668.23</v>
      </c>
      <c r="G10" s="420">
        <f t="shared" si="1"/>
        <v>0.6777484738697425</v>
      </c>
      <c r="H10" s="419">
        <f>SUM(H11:H20)</f>
        <v>19476.143</v>
      </c>
      <c r="I10" s="418">
        <f>SUM(I11:I20)</f>
        <v>8928.356</v>
      </c>
      <c r="J10" s="417">
        <f>SUM(J11:J20)</f>
        <v>5167.24</v>
      </c>
      <c r="K10" s="418">
        <f>SUM(K11:K20)</f>
        <v>1181.824</v>
      </c>
      <c r="L10" s="417">
        <f t="shared" si="2"/>
        <v>34753.563</v>
      </c>
      <c r="M10" s="421">
        <f t="shared" si="3"/>
        <v>0.08386671029960291</v>
      </c>
      <c r="N10" s="419">
        <f>SUM(N11:N20)</f>
        <v>65584.25000000001</v>
      </c>
      <c r="O10" s="418">
        <f>SUM(O11:O20)</f>
        <v>29106.714</v>
      </c>
      <c r="P10" s="417">
        <f>SUM(P11:P20)</f>
        <v>16495.565</v>
      </c>
      <c r="Q10" s="418">
        <f>SUM(Q11:Q20)</f>
        <v>7822.971</v>
      </c>
      <c r="R10" s="417">
        <f t="shared" si="4"/>
        <v>119009.50000000001</v>
      </c>
      <c r="S10" s="420">
        <f t="shared" si="5"/>
        <v>0.6272855849298731</v>
      </c>
      <c r="T10" s="419">
        <f>SUM(T11:T20)</f>
        <v>72266.371</v>
      </c>
      <c r="U10" s="418">
        <f>SUM(U11:U20)</f>
        <v>34353.937</v>
      </c>
      <c r="V10" s="417">
        <f>SUM(V11:V20)</f>
        <v>10412.728</v>
      </c>
      <c r="W10" s="418">
        <f>SUM(W11:W20)</f>
        <v>3045.503</v>
      </c>
      <c r="X10" s="417">
        <f t="shared" si="6"/>
        <v>120078.53899999999</v>
      </c>
      <c r="Y10" s="416">
        <f aca="true" t="shared" si="7" ref="Y10:Y55">IF(ISERROR(R10/X10-1),"         /0",IF(R10/X10&gt;5,"  *  ",(R10/X10-1)))</f>
        <v>-0.00890283150430382</v>
      </c>
    </row>
    <row r="11" spans="1:25" ht="18.75" customHeight="1">
      <c r="A11" s="327" t="s">
        <v>257</v>
      </c>
      <c r="B11" s="325">
        <v>14258.717</v>
      </c>
      <c r="C11" s="322">
        <v>5838.028</v>
      </c>
      <c r="D11" s="321">
        <v>5072.07</v>
      </c>
      <c r="E11" s="322">
        <v>2412.2980000000002</v>
      </c>
      <c r="F11" s="321">
        <f t="shared" si="0"/>
        <v>27581.113</v>
      </c>
      <c r="G11" s="324">
        <f t="shared" si="1"/>
        <v>0.4962552592298314</v>
      </c>
      <c r="H11" s="325">
        <v>14137.593</v>
      </c>
      <c r="I11" s="322">
        <v>6544.8150000000005</v>
      </c>
      <c r="J11" s="321">
        <v>3614.947</v>
      </c>
      <c r="K11" s="322">
        <v>893.275</v>
      </c>
      <c r="L11" s="321">
        <f t="shared" si="2"/>
        <v>25190.630000000005</v>
      </c>
      <c r="M11" s="326">
        <f t="shared" si="3"/>
        <v>0.09489572114710887</v>
      </c>
      <c r="N11" s="325">
        <v>46823.77900000001</v>
      </c>
      <c r="O11" s="322">
        <v>20599.551</v>
      </c>
      <c r="P11" s="321">
        <v>12802.458999999999</v>
      </c>
      <c r="Q11" s="322">
        <v>7395.437</v>
      </c>
      <c r="R11" s="321">
        <f t="shared" si="4"/>
        <v>87621.22600000002</v>
      </c>
      <c r="S11" s="324">
        <f t="shared" si="5"/>
        <v>0.46184155049540254</v>
      </c>
      <c r="T11" s="325">
        <v>53496.933</v>
      </c>
      <c r="U11" s="322">
        <v>25254.375</v>
      </c>
      <c r="V11" s="321">
        <v>6844.375</v>
      </c>
      <c r="W11" s="322">
        <v>2187.98</v>
      </c>
      <c r="X11" s="321">
        <f t="shared" si="6"/>
        <v>87783.66299999999</v>
      </c>
      <c r="Y11" s="320">
        <f t="shared" si="7"/>
        <v>-0.001850424036189513</v>
      </c>
    </row>
    <row r="12" spans="1:25" ht="18.75" customHeight="1">
      <c r="A12" s="327" t="s">
        <v>259</v>
      </c>
      <c r="B12" s="325">
        <v>5846.400000000001</v>
      </c>
      <c r="C12" s="322">
        <v>659.656</v>
      </c>
      <c r="D12" s="321">
        <v>997.9999999999999</v>
      </c>
      <c r="E12" s="322">
        <v>34.476</v>
      </c>
      <c r="F12" s="321">
        <f t="shared" si="0"/>
        <v>7538.532</v>
      </c>
      <c r="G12" s="324">
        <f t="shared" si="1"/>
        <v>0.13563760649805465</v>
      </c>
      <c r="H12" s="325">
        <v>3929.3999999999996</v>
      </c>
      <c r="I12" s="322">
        <v>386.15799999999996</v>
      </c>
      <c r="J12" s="321">
        <v>1525.888</v>
      </c>
      <c r="K12" s="322">
        <v>132.098</v>
      </c>
      <c r="L12" s="321">
        <f t="shared" si="2"/>
        <v>5973.544</v>
      </c>
      <c r="M12" s="326">
        <f t="shared" si="3"/>
        <v>0.26198651922543803</v>
      </c>
      <c r="N12" s="325">
        <v>15074.944999999998</v>
      </c>
      <c r="O12" s="322">
        <v>2083.219</v>
      </c>
      <c r="P12" s="321">
        <v>3691.1059999999998</v>
      </c>
      <c r="Q12" s="322">
        <v>427.334</v>
      </c>
      <c r="R12" s="321">
        <f t="shared" si="4"/>
        <v>21276.603999999996</v>
      </c>
      <c r="S12" s="324">
        <f t="shared" si="5"/>
        <v>0.11214656800895116</v>
      </c>
      <c r="T12" s="325">
        <v>13705.433999999997</v>
      </c>
      <c r="U12" s="322">
        <v>2115.461</v>
      </c>
      <c r="V12" s="321">
        <v>3324.6589999999997</v>
      </c>
      <c r="W12" s="322">
        <v>352.893</v>
      </c>
      <c r="X12" s="321">
        <f t="shared" si="6"/>
        <v>19498.446999999996</v>
      </c>
      <c r="Y12" s="320">
        <f t="shared" si="7"/>
        <v>0.09119480130904778</v>
      </c>
    </row>
    <row r="13" spans="1:25" ht="18.75" customHeight="1">
      <c r="A13" s="327" t="s">
        <v>260</v>
      </c>
      <c r="B13" s="325">
        <v>52.792</v>
      </c>
      <c r="C13" s="322">
        <v>558.02</v>
      </c>
      <c r="D13" s="321">
        <v>0</v>
      </c>
      <c r="E13" s="322">
        <v>0</v>
      </c>
      <c r="F13" s="321">
        <f t="shared" si="0"/>
        <v>610.812</v>
      </c>
      <c r="G13" s="324">
        <f t="shared" si="1"/>
        <v>0.010990081052954308</v>
      </c>
      <c r="H13" s="325">
        <v>59.064</v>
      </c>
      <c r="I13" s="322">
        <v>822.4820000000001</v>
      </c>
      <c r="J13" s="321"/>
      <c r="K13" s="322"/>
      <c r="L13" s="321">
        <f t="shared" si="2"/>
        <v>881.546</v>
      </c>
      <c r="M13" s="326">
        <f t="shared" si="3"/>
        <v>-0.3071127314967115</v>
      </c>
      <c r="N13" s="325">
        <v>200.447</v>
      </c>
      <c r="O13" s="322">
        <v>2321.2439999999997</v>
      </c>
      <c r="P13" s="321">
        <v>0</v>
      </c>
      <c r="Q13" s="322">
        <v>0</v>
      </c>
      <c r="R13" s="321">
        <f t="shared" si="4"/>
        <v>2521.691</v>
      </c>
      <c r="S13" s="324">
        <f t="shared" si="5"/>
        <v>0.013291547430645421</v>
      </c>
      <c r="T13" s="325">
        <v>225.56599999999997</v>
      </c>
      <c r="U13" s="322">
        <v>3180.602</v>
      </c>
      <c r="V13" s="321"/>
      <c r="W13" s="322">
        <v>0</v>
      </c>
      <c r="X13" s="321">
        <f t="shared" si="6"/>
        <v>3406.1679999999997</v>
      </c>
      <c r="Y13" s="320">
        <f t="shared" si="7"/>
        <v>-0.2596692235967222</v>
      </c>
    </row>
    <row r="14" spans="1:25" ht="18.75" customHeight="1">
      <c r="A14" s="327" t="s">
        <v>265</v>
      </c>
      <c r="B14" s="325">
        <v>20.394</v>
      </c>
      <c r="C14" s="322">
        <v>425.564</v>
      </c>
      <c r="D14" s="321">
        <v>0</v>
      </c>
      <c r="E14" s="322">
        <v>0</v>
      </c>
      <c r="F14" s="321">
        <f t="shared" si="0"/>
        <v>445.958</v>
      </c>
      <c r="G14" s="324">
        <f t="shared" si="1"/>
        <v>0.008023933004285113</v>
      </c>
      <c r="H14" s="325">
        <v>20.595</v>
      </c>
      <c r="I14" s="322">
        <v>401.014</v>
      </c>
      <c r="J14" s="321"/>
      <c r="K14" s="322">
        <v>125.019</v>
      </c>
      <c r="L14" s="321">
        <f t="shared" si="2"/>
        <v>546.628</v>
      </c>
      <c r="M14" s="326">
        <f t="shared" si="3"/>
        <v>-0.18416546536218414</v>
      </c>
      <c r="N14" s="325">
        <v>143.074</v>
      </c>
      <c r="O14" s="322">
        <v>1763.6769999999997</v>
      </c>
      <c r="P14" s="321">
        <v>0</v>
      </c>
      <c r="Q14" s="322">
        <v>0</v>
      </c>
      <c r="R14" s="321">
        <f t="shared" si="4"/>
        <v>1906.7509999999997</v>
      </c>
      <c r="S14" s="324">
        <f t="shared" si="5"/>
        <v>0.01005026839328474</v>
      </c>
      <c r="T14" s="325">
        <v>77.911</v>
      </c>
      <c r="U14" s="322">
        <v>1670.8400000000001</v>
      </c>
      <c r="V14" s="321">
        <v>0</v>
      </c>
      <c r="W14" s="322">
        <v>402.918</v>
      </c>
      <c r="X14" s="321">
        <f t="shared" si="6"/>
        <v>2151.6690000000003</v>
      </c>
      <c r="Y14" s="320">
        <f t="shared" si="7"/>
        <v>-0.11382698732937113</v>
      </c>
    </row>
    <row r="15" spans="1:25" ht="18.75" customHeight="1">
      <c r="A15" s="327" t="s">
        <v>262</v>
      </c>
      <c r="B15" s="325">
        <v>153.749</v>
      </c>
      <c r="C15" s="322">
        <v>120.387</v>
      </c>
      <c r="D15" s="321">
        <v>0</v>
      </c>
      <c r="E15" s="322">
        <v>0</v>
      </c>
      <c r="F15" s="321">
        <f t="shared" si="0"/>
        <v>274.13599999999997</v>
      </c>
      <c r="G15" s="324">
        <f t="shared" si="1"/>
        <v>0.004932412689227916</v>
      </c>
      <c r="H15" s="325">
        <v>196.492</v>
      </c>
      <c r="I15" s="322">
        <v>42.519999999999996</v>
      </c>
      <c r="J15" s="321"/>
      <c r="K15" s="322"/>
      <c r="L15" s="321">
        <f t="shared" si="2"/>
        <v>239.012</v>
      </c>
      <c r="M15" s="326">
        <f t="shared" si="3"/>
        <v>0.14695496460428759</v>
      </c>
      <c r="N15" s="325">
        <v>628.1469999999999</v>
      </c>
      <c r="O15" s="322">
        <v>405.658</v>
      </c>
      <c r="P15" s="321">
        <v>0</v>
      </c>
      <c r="Q15" s="322">
        <v>0</v>
      </c>
      <c r="R15" s="321">
        <f t="shared" si="4"/>
        <v>1033.8049999999998</v>
      </c>
      <c r="S15" s="324">
        <f t="shared" si="5"/>
        <v>0.005449068974564444</v>
      </c>
      <c r="T15" s="325">
        <v>753.097</v>
      </c>
      <c r="U15" s="322">
        <v>173.668</v>
      </c>
      <c r="V15" s="321">
        <v>0</v>
      </c>
      <c r="W15" s="322">
        <v>0</v>
      </c>
      <c r="X15" s="321">
        <f t="shared" si="6"/>
        <v>926.765</v>
      </c>
      <c r="Y15" s="320">
        <f t="shared" si="7"/>
        <v>0.11549853522737674</v>
      </c>
    </row>
    <row r="16" spans="1:25" ht="18.75" customHeight="1">
      <c r="A16" s="327" t="s">
        <v>268</v>
      </c>
      <c r="B16" s="325">
        <v>100.492</v>
      </c>
      <c r="C16" s="322">
        <v>55.302</v>
      </c>
      <c r="D16" s="321">
        <v>0</v>
      </c>
      <c r="E16" s="322">
        <v>0</v>
      </c>
      <c r="F16" s="321">
        <f>SUM(B16:E16)</f>
        <v>155.794</v>
      </c>
      <c r="G16" s="324">
        <f>F16/$F$9</f>
        <v>0.0028031353142439304</v>
      </c>
      <c r="H16" s="325">
        <v>81.29899999999999</v>
      </c>
      <c r="I16" s="322">
        <v>81.662</v>
      </c>
      <c r="J16" s="321"/>
      <c r="K16" s="322"/>
      <c r="L16" s="321">
        <f>SUM(H16:K16)</f>
        <v>162.961</v>
      </c>
      <c r="M16" s="326">
        <f>IF(ISERROR(F16/L16-1),"         /0",(F16/L16-1))</f>
        <v>-0.0439798479390775</v>
      </c>
      <c r="N16" s="325">
        <v>373.394</v>
      </c>
      <c r="O16" s="322">
        <v>249.47</v>
      </c>
      <c r="P16" s="321"/>
      <c r="Q16" s="322"/>
      <c r="R16" s="321">
        <f>SUM(N16:Q16)</f>
        <v>622.864</v>
      </c>
      <c r="S16" s="324">
        <f>R16/$R$9</f>
        <v>0.0032830455431857157</v>
      </c>
      <c r="T16" s="325">
        <v>330.668</v>
      </c>
      <c r="U16" s="322">
        <v>245.651</v>
      </c>
      <c r="V16" s="321"/>
      <c r="W16" s="322"/>
      <c r="X16" s="321">
        <f>SUM(T16:W16)</f>
        <v>576.319</v>
      </c>
      <c r="Y16" s="320">
        <f>IF(ISERROR(R16/X16-1),"         /0",IF(R16/X16&gt;5,"  *  ",(R16/X16-1)))</f>
        <v>0.08076256378845748</v>
      </c>
    </row>
    <row r="17" spans="1:25" ht="18.75" customHeight="1">
      <c r="A17" s="327" t="s">
        <v>261</v>
      </c>
      <c r="B17" s="325">
        <v>20.202</v>
      </c>
      <c r="C17" s="322">
        <v>27.679</v>
      </c>
      <c r="D17" s="321">
        <v>0</v>
      </c>
      <c r="E17" s="322">
        <v>0</v>
      </c>
      <c r="F17" s="321">
        <f t="shared" si="0"/>
        <v>47.881</v>
      </c>
      <c r="G17" s="324">
        <f t="shared" si="1"/>
        <v>0.0008615025096044368</v>
      </c>
      <c r="H17" s="325">
        <v>14.392</v>
      </c>
      <c r="I17" s="322">
        <v>21.434</v>
      </c>
      <c r="J17" s="321"/>
      <c r="K17" s="322"/>
      <c r="L17" s="321">
        <f t="shared" si="2"/>
        <v>35.826</v>
      </c>
      <c r="M17" s="326">
        <f t="shared" si="3"/>
        <v>0.3364874672025904</v>
      </c>
      <c r="N17" s="325">
        <v>58.169</v>
      </c>
      <c r="O17" s="322">
        <v>81.69500000000001</v>
      </c>
      <c r="P17" s="321"/>
      <c r="Q17" s="322"/>
      <c r="R17" s="321">
        <f t="shared" si="4"/>
        <v>139.864</v>
      </c>
      <c r="S17" s="324">
        <f t="shared" si="5"/>
        <v>0.0007372072905997569</v>
      </c>
      <c r="T17" s="325">
        <v>48.659000000000006</v>
      </c>
      <c r="U17" s="322">
        <v>112.04499999999999</v>
      </c>
      <c r="V17" s="321"/>
      <c r="W17" s="322"/>
      <c r="X17" s="321">
        <f t="shared" si="6"/>
        <v>160.704</v>
      </c>
      <c r="Y17" s="320">
        <f t="shared" si="7"/>
        <v>-0.12967941059338906</v>
      </c>
    </row>
    <row r="18" spans="1:25" ht="18.75" customHeight="1">
      <c r="A18" s="327" t="s">
        <v>270</v>
      </c>
      <c r="B18" s="325">
        <v>38.001</v>
      </c>
      <c r="C18" s="322">
        <v>7.165</v>
      </c>
      <c r="D18" s="321">
        <v>0</v>
      </c>
      <c r="E18" s="322">
        <v>0</v>
      </c>
      <c r="F18" s="321">
        <f t="shared" si="0"/>
        <v>45.166</v>
      </c>
      <c r="G18" s="324">
        <f t="shared" si="1"/>
        <v>0.0008126526670034876</v>
      </c>
      <c r="H18" s="325">
        <v>19.651</v>
      </c>
      <c r="I18" s="322">
        <v>9.569</v>
      </c>
      <c r="J18" s="321"/>
      <c r="K18" s="322"/>
      <c r="L18" s="321">
        <f t="shared" si="2"/>
        <v>29.22</v>
      </c>
      <c r="M18" s="326">
        <f t="shared" si="3"/>
        <v>0.545722108145106</v>
      </c>
      <c r="N18" s="325">
        <v>372.936</v>
      </c>
      <c r="O18" s="322">
        <v>80.961</v>
      </c>
      <c r="P18" s="321"/>
      <c r="Q18" s="322"/>
      <c r="R18" s="321">
        <f t="shared" si="4"/>
        <v>453.897</v>
      </c>
      <c r="S18" s="324">
        <f t="shared" si="5"/>
        <v>0.002392439638372689</v>
      </c>
      <c r="T18" s="325">
        <v>146.365</v>
      </c>
      <c r="U18" s="322">
        <v>29.649</v>
      </c>
      <c r="V18" s="321"/>
      <c r="W18" s="322"/>
      <c r="X18" s="321">
        <f t="shared" si="6"/>
        <v>176.014</v>
      </c>
      <c r="Y18" s="320">
        <f t="shared" si="7"/>
        <v>1.5787550990262136</v>
      </c>
    </row>
    <row r="19" spans="1:25" ht="18.75" customHeight="1">
      <c r="A19" s="327" t="s">
        <v>272</v>
      </c>
      <c r="B19" s="325">
        <v>28.164</v>
      </c>
      <c r="C19" s="322">
        <v>2.158</v>
      </c>
      <c r="D19" s="321">
        <v>0</v>
      </c>
      <c r="E19" s="322">
        <v>0</v>
      </c>
      <c r="F19" s="321">
        <f t="shared" si="0"/>
        <v>30.322000000000003</v>
      </c>
      <c r="G19" s="324">
        <f t="shared" si="1"/>
        <v>0.0005455708756338784</v>
      </c>
      <c r="H19" s="325">
        <v>305.582</v>
      </c>
      <c r="I19" s="322">
        <v>446.945</v>
      </c>
      <c r="J19" s="321"/>
      <c r="K19" s="322"/>
      <c r="L19" s="321">
        <f t="shared" si="2"/>
        <v>752.527</v>
      </c>
      <c r="M19" s="326">
        <f t="shared" si="3"/>
        <v>-0.9597064291380907</v>
      </c>
      <c r="N19" s="325">
        <v>141.973</v>
      </c>
      <c r="O19" s="322">
        <v>36.076</v>
      </c>
      <c r="P19" s="321"/>
      <c r="Q19" s="322"/>
      <c r="R19" s="321">
        <f t="shared" si="4"/>
        <v>178.049</v>
      </c>
      <c r="S19" s="324">
        <f t="shared" si="5"/>
        <v>0.0009384760973802844</v>
      </c>
      <c r="T19" s="325">
        <v>1443.6919999999998</v>
      </c>
      <c r="U19" s="322">
        <v>819.5270000000002</v>
      </c>
      <c r="V19" s="321">
        <v>56.257</v>
      </c>
      <c r="W19" s="322"/>
      <c r="X19" s="321">
        <f t="shared" si="6"/>
        <v>2319.476</v>
      </c>
      <c r="Y19" s="320">
        <f t="shared" si="7"/>
        <v>-0.9232374036204729</v>
      </c>
    </row>
    <row r="20" spans="1:25" ht="18.75" customHeight="1" thickBot="1">
      <c r="A20" s="327" t="s">
        <v>256</v>
      </c>
      <c r="B20" s="325">
        <v>486.218</v>
      </c>
      <c r="C20" s="322">
        <v>452.29799999999994</v>
      </c>
      <c r="D20" s="321">
        <v>0</v>
      </c>
      <c r="E20" s="322">
        <v>0</v>
      </c>
      <c r="F20" s="321">
        <f t="shared" si="0"/>
        <v>938.516</v>
      </c>
      <c r="G20" s="324">
        <f t="shared" si="1"/>
        <v>0.016886320028903272</v>
      </c>
      <c r="H20" s="325">
        <v>712.0749999999999</v>
      </c>
      <c r="I20" s="322">
        <v>171.75699999999998</v>
      </c>
      <c r="J20" s="321">
        <v>26.405</v>
      </c>
      <c r="K20" s="322">
        <v>31.432</v>
      </c>
      <c r="L20" s="321">
        <f t="shared" si="2"/>
        <v>941.6689999999999</v>
      </c>
      <c r="M20" s="326">
        <f t="shared" si="3"/>
        <v>-0.003348310287372591</v>
      </c>
      <c r="N20" s="325">
        <v>1767.3860000000004</v>
      </c>
      <c r="O20" s="322">
        <v>1485.163</v>
      </c>
      <c r="P20" s="321">
        <v>2</v>
      </c>
      <c r="Q20" s="322">
        <v>0.2</v>
      </c>
      <c r="R20" s="321">
        <f t="shared" si="4"/>
        <v>3254.7490000000003</v>
      </c>
      <c r="S20" s="324">
        <f t="shared" si="5"/>
        <v>0.01715541305748633</v>
      </c>
      <c r="T20" s="325">
        <v>2038.0459999999998</v>
      </c>
      <c r="U20" s="322">
        <v>752.1189999999999</v>
      </c>
      <c r="V20" s="321">
        <v>187.43699999999998</v>
      </c>
      <c r="W20" s="322">
        <v>101.712</v>
      </c>
      <c r="X20" s="321">
        <f t="shared" si="6"/>
        <v>3079.314</v>
      </c>
      <c r="Y20" s="320">
        <f t="shared" si="7"/>
        <v>0.05697210482594506</v>
      </c>
    </row>
    <row r="21" spans="1:25" s="328" customFormat="1" ht="18.75" customHeight="1">
      <c r="A21" s="335" t="s">
        <v>63</v>
      </c>
      <c r="B21" s="332">
        <f>SUM(B22:B34)</f>
        <v>2772.2570000000005</v>
      </c>
      <c r="C21" s="331">
        <f>SUM(C22:C34)</f>
        <v>5123.446000000001</v>
      </c>
      <c r="D21" s="330">
        <f>SUM(D22:D34)</f>
        <v>0.054</v>
      </c>
      <c r="E21" s="331">
        <f>SUM(E22:E34)</f>
        <v>22.621000000000002</v>
      </c>
      <c r="F21" s="330">
        <f t="shared" si="0"/>
        <v>7918.3780000000015</v>
      </c>
      <c r="G21" s="333">
        <f t="shared" si="1"/>
        <v>0.14247201434799947</v>
      </c>
      <c r="H21" s="332">
        <f>SUM(H22:H34)</f>
        <v>2385.9849999999997</v>
      </c>
      <c r="I21" s="331">
        <f>SUM(I22:I34)</f>
        <v>4376.703</v>
      </c>
      <c r="J21" s="330">
        <f>SUM(J22:J34)</f>
        <v>172.323</v>
      </c>
      <c r="K21" s="331">
        <f>SUM(K22:K34)</f>
        <v>249.731</v>
      </c>
      <c r="L21" s="330">
        <f t="shared" si="2"/>
        <v>7184.742</v>
      </c>
      <c r="M21" s="334">
        <f t="shared" si="3"/>
        <v>0.10211027758547231</v>
      </c>
      <c r="N21" s="332">
        <f>SUM(N22:N34)</f>
        <v>11431.846000000001</v>
      </c>
      <c r="O21" s="331">
        <f>SUM(O22:O34)</f>
        <v>19866.642999999996</v>
      </c>
      <c r="P21" s="330">
        <f>SUM(P22:P34)</f>
        <v>11.539</v>
      </c>
      <c r="Q21" s="331">
        <f>SUM(Q22:Q34)</f>
        <v>661.125</v>
      </c>
      <c r="R21" s="330">
        <f t="shared" si="4"/>
        <v>31971.153</v>
      </c>
      <c r="S21" s="333">
        <f t="shared" si="5"/>
        <v>0.16851632357490337</v>
      </c>
      <c r="T21" s="332">
        <f>SUM(T22:T34)</f>
        <v>8596.24</v>
      </c>
      <c r="U21" s="331">
        <f>SUM(U22:U34)</f>
        <v>17149.609</v>
      </c>
      <c r="V21" s="330">
        <f>SUM(V22:V34)</f>
        <v>613.662</v>
      </c>
      <c r="W21" s="331">
        <f>SUM(W22:W34)</f>
        <v>1173.0109999999997</v>
      </c>
      <c r="X21" s="330">
        <f t="shared" si="6"/>
        <v>27532.522</v>
      </c>
      <c r="Y21" s="329">
        <f t="shared" si="7"/>
        <v>0.16121410890001275</v>
      </c>
    </row>
    <row r="22" spans="1:25" ht="18.75" customHeight="1">
      <c r="A22" s="342" t="s">
        <v>274</v>
      </c>
      <c r="B22" s="339">
        <v>619.815</v>
      </c>
      <c r="C22" s="337">
        <v>1606.387</v>
      </c>
      <c r="D22" s="338">
        <v>0</v>
      </c>
      <c r="E22" s="337">
        <v>0</v>
      </c>
      <c r="F22" s="338">
        <f t="shared" si="0"/>
        <v>2226.202</v>
      </c>
      <c r="G22" s="340">
        <f t="shared" si="1"/>
        <v>0.040055107660375025</v>
      </c>
      <c r="H22" s="339">
        <v>349.43199999999996</v>
      </c>
      <c r="I22" s="337">
        <v>1441.5380000000005</v>
      </c>
      <c r="J22" s="338">
        <v>102.47</v>
      </c>
      <c r="K22" s="337">
        <v>167.44</v>
      </c>
      <c r="L22" s="338">
        <f t="shared" si="2"/>
        <v>2060.8800000000006</v>
      </c>
      <c r="M22" s="341">
        <f t="shared" si="3"/>
        <v>0.08021912969217015</v>
      </c>
      <c r="N22" s="339">
        <v>2754.5390000000007</v>
      </c>
      <c r="O22" s="337">
        <v>7010.54</v>
      </c>
      <c r="P22" s="338">
        <v>0</v>
      </c>
      <c r="Q22" s="337">
        <v>0</v>
      </c>
      <c r="R22" s="338">
        <f t="shared" si="4"/>
        <v>9765.079000000002</v>
      </c>
      <c r="S22" s="340">
        <f t="shared" si="5"/>
        <v>0.05147062455015289</v>
      </c>
      <c r="T22" s="343">
        <v>1571.178</v>
      </c>
      <c r="U22" s="337">
        <v>5411.932000000001</v>
      </c>
      <c r="V22" s="338">
        <v>328.272</v>
      </c>
      <c r="W22" s="337">
        <v>513.8789999999999</v>
      </c>
      <c r="X22" s="338">
        <f t="shared" si="6"/>
        <v>7825.261</v>
      </c>
      <c r="Y22" s="336">
        <f t="shared" si="7"/>
        <v>0.24789179555800134</v>
      </c>
    </row>
    <row r="23" spans="1:25" ht="18.75" customHeight="1">
      <c r="A23" s="342" t="s">
        <v>273</v>
      </c>
      <c r="B23" s="339">
        <v>313.048</v>
      </c>
      <c r="C23" s="337">
        <v>571.953</v>
      </c>
      <c r="D23" s="338">
        <v>0</v>
      </c>
      <c r="E23" s="337">
        <v>0</v>
      </c>
      <c r="F23" s="338">
        <f t="shared" si="0"/>
        <v>885.001</v>
      </c>
      <c r="G23" s="340">
        <f t="shared" si="1"/>
        <v>0.015923447348686035</v>
      </c>
      <c r="H23" s="339">
        <v>482.33799999999997</v>
      </c>
      <c r="I23" s="337">
        <v>455.56399999999996</v>
      </c>
      <c r="J23" s="338"/>
      <c r="K23" s="337"/>
      <c r="L23" s="338">
        <f t="shared" si="2"/>
        <v>937.9019999999999</v>
      </c>
      <c r="M23" s="341">
        <f t="shared" si="3"/>
        <v>-0.05640354749216869</v>
      </c>
      <c r="N23" s="339">
        <v>1504.983</v>
      </c>
      <c r="O23" s="337">
        <v>2484.9689999999996</v>
      </c>
      <c r="P23" s="338">
        <v>0.05</v>
      </c>
      <c r="Q23" s="337">
        <v>0.05</v>
      </c>
      <c r="R23" s="338">
        <f t="shared" si="4"/>
        <v>3990.0519999999997</v>
      </c>
      <c r="S23" s="340">
        <f t="shared" si="5"/>
        <v>0.02103111182485944</v>
      </c>
      <c r="T23" s="343">
        <v>1698.465</v>
      </c>
      <c r="U23" s="337">
        <v>1894.377</v>
      </c>
      <c r="V23" s="338"/>
      <c r="W23" s="337">
        <v>13.43</v>
      </c>
      <c r="X23" s="338">
        <f t="shared" si="6"/>
        <v>3606.2719999999995</v>
      </c>
      <c r="Y23" s="336">
        <f t="shared" si="7"/>
        <v>0.1064201480088025</v>
      </c>
    </row>
    <row r="24" spans="1:25" ht="18.75" customHeight="1">
      <c r="A24" s="342" t="s">
        <v>281</v>
      </c>
      <c r="B24" s="339">
        <v>27.451</v>
      </c>
      <c r="C24" s="337">
        <v>693.561</v>
      </c>
      <c r="D24" s="338">
        <v>0</v>
      </c>
      <c r="E24" s="337">
        <v>0</v>
      </c>
      <c r="F24" s="338">
        <f t="shared" si="0"/>
        <v>721.0120000000001</v>
      </c>
      <c r="G24" s="340">
        <f t="shared" si="1"/>
        <v>0.01297286287786208</v>
      </c>
      <c r="H24" s="339">
        <v>28.148</v>
      </c>
      <c r="I24" s="337">
        <v>709.1149999999999</v>
      </c>
      <c r="J24" s="338"/>
      <c r="K24" s="337"/>
      <c r="L24" s="338">
        <f t="shared" si="2"/>
        <v>737.2629999999999</v>
      </c>
      <c r="M24" s="341">
        <f t="shared" si="3"/>
        <v>-0.022042337673258916</v>
      </c>
      <c r="N24" s="339">
        <v>223.21200000000005</v>
      </c>
      <c r="O24" s="337">
        <v>2144.3009999999995</v>
      </c>
      <c r="P24" s="338">
        <v>0</v>
      </c>
      <c r="Q24" s="337"/>
      <c r="R24" s="338">
        <f t="shared" si="4"/>
        <v>2367.5129999999995</v>
      </c>
      <c r="S24" s="340">
        <f t="shared" si="5"/>
        <v>0.012478892668518716</v>
      </c>
      <c r="T24" s="343">
        <v>152.98399999999998</v>
      </c>
      <c r="U24" s="337">
        <v>2696.4449999999997</v>
      </c>
      <c r="V24" s="338">
        <v>0</v>
      </c>
      <c r="W24" s="337">
        <v>0</v>
      </c>
      <c r="X24" s="338">
        <f t="shared" si="6"/>
        <v>2849.4289999999996</v>
      </c>
      <c r="Y24" s="336">
        <f t="shared" si="7"/>
        <v>-0.16912721811984088</v>
      </c>
    </row>
    <row r="25" spans="1:25" ht="18.75" customHeight="1">
      <c r="A25" s="342" t="s">
        <v>279</v>
      </c>
      <c r="B25" s="339">
        <v>338.50800000000004</v>
      </c>
      <c r="C25" s="337">
        <v>369.53</v>
      </c>
      <c r="D25" s="338">
        <v>0</v>
      </c>
      <c r="E25" s="337">
        <v>0</v>
      </c>
      <c r="F25" s="338">
        <f t="shared" si="0"/>
        <v>708.038</v>
      </c>
      <c r="G25" s="340">
        <f t="shared" si="1"/>
        <v>0.012739427202759054</v>
      </c>
      <c r="H25" s="339">
        <v>290.229</v>
      </c>
      <c r="I25" s="337">
        <v>332.663</v>
      </c>
      <c r="J25" s="338"/>
      <c r="K25" s="337"/>
      <c r="L25" s="338">
        <f t="shared" si="2"/>
        <v>622.892</v>
      </c>
      <c r="M25" s="341">
        <f t="shared" si="3"/>
        <v>0.136694643694252</v>
      </c>
      <c r="N25" s="339">
        <v>1038.633</v>
      </c>
      <c r="O25" s="337">
        <v>1323.9210000000003</v>
      </c>
      <c r="P25" s="338"/>
      <c r="Q25" s="337"/>
      <c r="R25" s="338">
        <f t="shared" si="4"/>
        <v>2362.554</v>
      </c>
      <c r="S25" s="340">
        <f t="shared" si="5"/>
        <v>0.012452754341614839</v>
      </c>
      <c r="T25" s="343">
        <v>968.9119999999998</v>
      </c>
      <c r="U25" s="337">
        <v>1272.446</v>
      </c>
      <c r="V25" s="338"/>
      <c r="W25" s="337"/>
      <c r="X25" s="338">
        <f t="shared" si="6"/>
        <v>2241.3579999999997</v>
      </c>
      <c r="Y25" s="336">
        <f t="shared" si="7"/>
        <v>0.05407257564387313</v>
      </c>
    </row>
    <row r="26" spans="1:25" ht="18.75" customHeight="1">
      <c r="A26" s="342" t="s">
        <v>276</v>
      </c>
      <c r="B26" s="339">
        <v>193.871</v>
      </c>
      <c r="C26" s="337">
        <v>480.666</v>
      </c>
      <c r="D26" s="338">
        <v>0</v>
      </c>
      <c r="E26" s="337">
        <v>0</v>
      </c>
      <c r="F26" s="338">
        <f t="shared" si="0"/>
        <v>674.537</v>
      </c>
      <c r="G26" s="340">
        <f t="shared" si="1"/>
        <v>0.012136657929471982</v>
      </c>
      <c r="H26" s="339">
        <v>152.60800000000003</v>
      </c>
      <c r="I26" s="337">
        <v>363.91</v>
      </c>
      <c r="J26" s="338"/>
      <c r="K26" s="337"/>
      <c r="L26" s="338">
        <f t="shared" si="2"/>
        <v>516.518</v>
      </c>
      <c r="M26" s="341">
        <f t="shared" si="3"/>
        <v>0.30593125505790697</v>
      </c>
      <c r="N26" s="339">
        <v>1861.8689999999997</v>
      </c>
      <c r="O26" s="337">
        <v>1806.9589999999998</v>
      </c>
      <c r="P26" s="338">
        <v>11.084</v>
      </c>
      <c r="Q26" s="337">
        <v>131.791</v>
      </c>
      <c r="R26" s="338">
        <f t="shared" si="4"/>
        <v>3811.7029999999995</v>
      </c>
      <c r="S26" s="340">
        <f t="shared" si="5"/>
        <v>0.020091054461483758</v>
      </c>
      <c r="T26" s="343">
        <v>510.77500000000003</v>
      </c>
      <c r="U26" s="337">
        <v>1170.302</v>
      </c>
      <c r="V26" s="338"/>
      <c r="W26" s="337">
        <v>100.343</v>
      </c>
      <c r="X26" s="338">
        <f t="shared" si="6"/>
        <v>1781.42</v>
      </c>
      <c r="Y26" s="336">
        <f t="shared" si="7"/>
        <v>1.1396992287051897</v>
      </c>
    </row>
    <row r="27" spans="1:25" ht="18.75" customHeight="1">
      <c r="A27" s="342" t="s">
        <v>337</v>
      </c>
      <c r="B27" s="339">
        <v>0</v>
      </c>
      <c r="C27" s="337">
        <v>635.759</v>
      </c>
      <c r="D27" s="338">
        <v>0</v>
      </c>
      <c r="E27" s="337">
        <v>0</v>
      </c>
      <c r="F27" s="338">
        <f t="shared" si="0"/>
        <v>635.759</v>
      </c>
      <c r="G27" s="340">
        <f t="shared" si="1"/>
        <v>0.011438941835041188</v>
      </c>
      <c r="H27" s="339"/>
      <c r="I27" s="337">
        <v>516.534</v>
      </c>
      <c r="J27" s="338"/>
      <c r="K27" s="337"/>
      <c r="L27" s="338">
        <f t="shared" si="2"/>
        <v>516.534</v>
      </c>
      <c r="M27" s="341">
        <f t="shared" si="3"/>
        <v>0.23081733245052605</v>
      </c>
      <c r="N27" s="339">
        <v>0</v>
      </c>
      <c r="O27" s="337">
        <v>2505.826</v>
      </c>
      <c r="P27" s="338"/>
      <c r="Q27" s="337">
        <v>274.86800000000005</v>
      </c>
      <c r="R27" s="338">
        <f t="shared" si="4"/>
        <v>2780.694</v>
      </c>
      <c r="S27" s="340">
        <f t="shared" si="5"/>
        <v>0.014656722885996397</v>
      </c>
      <c r="T27" s="343">
        <v>0</v>
      </c>
      <c r="U27" s="337">
        <v>2011.752</v>
      </c>
      <c r="V27" s="338"/>
      <c r="W27" s="337">
        <v>164.36599999999999</v>
      </c>
      <c r="X27" s="338">
        <f t="shared" si="6"/>
        <v>2176.118</v>
      </c>
      <c r="Y27" s="336">
        <f t="shared" si="7"/>
        <v>0.2778231695156237</v>
      </c>
    </row>
    <row r="28" spans="1:25" ht="18.75" customHeight="1">
      <c r="A28" s="342" t="s">
        <v>275</v>
      </c>
      <c r="B28" s="339">
        <v>553.828</v>
      </c>
      <c r="C28" s="337">
        <v>60.853</v>
      </c>
      <c r="D28" s="338">
        <v>0</v>
      </c>
      <c r="E28" s="337">
        <v>8.14</v>
      </c>
      <c r="F28" s="338">
        <f>SUM(B28:E28)</f>
        <v>622.8209999999999</v>
      </c>
      <c r="G28" s="340">
        <f>F28/$F$9</f>
        <v>0.01120615389265773</v>
      </c>
      <c r="H28" s="339">
        <v>310.77099999999996</v>
      </c>
      <c r="I28" s="337">
        <v>74.34100000000001</v>
      </c>
      <c r="J28" s="338">
        <v>8.488</v>
      </c>
      <c r="K28" s="337">
        <v>18.549</v>
      </c>
      <c r="L28" s="338">
        <f>SUM(H28:K28)</f>
        <v>412.14899999999994</v>
      </c>
      <c r="M28" s="341">
        <f>IF(ISERROR(F28/L28-1),"         /0",(F28/L28-1))</f>
        <v>0.511154946390747</v>
      </c>
      <c r="N28" s="339">
        <v>1446.851</v>
      </c>
      <c r="O28" s="337">
        <v>155.515</v>
      </c>
      <c r="P28" s="338">
        <v>0</v>
      </c>
      <c r="Q28" s="337">
        <v>12.690000000000001</v>
      </c>
      <c r="R28" s="338">
        <f>SUM(N28:Q28)</f>
        <v>1615.056</v>
      </c>
      <c r="S28" s="340">
        <f>R28/$R$9</f>
        <v>0.00851277711152892</v>
      </c>
      <c r="T28" s="343">
        <v>1242.198</v>
      </c>
      <c r="U28" s="337">
        <v>344.314</v>
      </c>
      <c r="V28" s="338">
        <v>63.708999999999996</v>
      </c>
      <c r="W28" s="337">
        <v>67.279</v>
      </c>
      <c r="X28" s="338">
        <f>SUM(T28:W28)</f>
        <v>1717.5000000000002</v>
      </c>
      <c r="Y28" s="336">
        <f>IF(ISERROR(R28/X28-1),"         /0",IF(R28/X28&gt;5,"  *  ",(R28/X28-1)))</f>
        <v>-0.05964716157205252</v>
      </c>
    </row>
    <row r="29" spans="1:25" ht="18.75" customHeight="1">
      <c r="A29" s="342" t="s">
        <v>278</v>
      </c>
      <c r="B29" s="339">
        <v>182.462</v>
      </c>
      <c r="C29" s="337">
        <v>351.262</v>
      </c>
      <c r="D29" s="338">
        <v>0</v>
      </c>
      <c r="E29" s="337">
        <v>0</v>
      </c>
      <c r="F29" s="338">
        <f t="shared" si="0"/>
        <v>533.7239999999999</v>
      </c>
      <c r="G29" s="340">
        <f t="shared" si="1"/>
        <v>0.009603069389447137</v>
      </c>
      <c r="H29" s="339">
        <v>188.242</v>
      </c>
      <c r="I29" s="337">
        <v>301.838</v>
      </c>
      <c r="J29" s="338"/>
      <c r="K29" s="337"/>
      <c r="L29" s="338">
        <f t="shared" si="2"/>
        <v>490.08000000000004</v>
      </c>
      <c r="M29" s="341">
        <f t="shared" si="3"/>
        <v>0.08905484818805065</v>
      </c>
      <c r="N29" s="339">
        <v>656.7090000000001</v>
      </c>
      <c r="O29" s="337">
        <v>1173.301</v>
      </c>
      <c r="P29" s="338"/>
      <c r="Q29" s="337"/>
      <c r="R29" s="338">
        <f t="shared" si="4"/>
        <v>1830.01</v>
      </c>
      <c r="S29" s="340">
        <f t="shared" si="5"/>
        <v>0.009645775280776047</v>
      </c>
      <c r="T29" s="343">
        <v>834.1120000000002</v>
      </c>
      <c r="U29" s="337">
        <v>1237.604</v>
      </c>
      <c r="V29" s="338"/>
      <c r="W29" s="337">
        <v>216.221</v>
      </c>
      <c r="X29" s="338">
        <f t="shared" si="6"/>
        <v>2287.9370000000004</v>
      </c>
      <c r="Y29" s="336">
        <f t="shared" si="7"/>
        <v>-0.20014843066045973</v>
      </c>
    </row>
    <row r="30" spans="1:25" ht="18.75" customHeight="1">
      <c r="A30" s="342" t="s">
        <v>280</v>
      </c>
      <c r="B30" s="339">
        <v>286.335</v>
      </c>
      <c r="C30" s="337">
        <v>40.157</v>
      </c>
      <c r="D30" s="338">
        <v>0</v>
      </c>
      <c r="E30" s="337">
        <v>0</v>
      </c>
      <c r="F30" s="338">
        <f t="shared" si="0"/>
        <v>326.49199999999996</v>
      </c>
      <c r="G30" s="340">
        <f t="shared" si="1"/>
        <v>0.005874431974390086</v>
      </c>
      <c r="H30" s="339">
        <v>8.319</v>
      </c>
      <c r="I30" s="337">
        <v>10.300999999999998</v>
      </c>
      <c r="J30" s="338">
        <v>61.329</v>
      </c>
      <c r="K30" s="337"/>
      <c r="L30" s="338">
        <f t="shared" si="2"/>
        <v>79.949</v>
      </c>
      <c r="M30" s="341">
        <f t="shared" si="3"/>
        <v>3.0837533927879015</v>
      </c>
      <c r="N30" s="339">
        <v>720.99</v>
      </c>
      <c r="O30" s="337">
        <v>104.50000000000001</v>
      </c>
      <c r="P30" s="338">
        <v>0</v>
      </c>
      <c r="Q30" s="337">
        <v>0.03</v>
      </c>
      <c r="R30" s="338">
        <f t="shared" si="4"/>
        <v>825.52</v>
      </c>
      <c r="S30" s="340">
        <f t="shared" si="5"/>
        <v>0.004351222348394949</v>
      </c>
      <c r="T30" s="343">
        <v>49.196999999999996</v>
      </c>
      <c r="U30" s="337">
        <v>126.52900000000002</v>
      </c>
      <c r="V30" s="338">
        <v>216.952</v>
      </c>
      <c r="W30" s="337"/>
      <c r="X30" s="338">
        <f t="shared" si="6"/>
        <v>392.678</v>
      </c>
      <c r="Y30" s="336">
        <f t="shared" si="7"/>
        <v>1.1022822770819856</v>
      </c>
    </row>
    <row r="31" spans="1:25" ht="18.75" customHeight="1">
      <c r="A31" s="342" t="s">
        <v>282</v>
      </c>
      <c r="B31" s="339">
        <v>68.20899999999999</v>
      </c>
      <c r="C31" s="337">
        <v>11.644</v>
      </c>
      <c r="D31" s="338">
        <v>0</v>
      </c>
      <c r="E31" s="337">
        <v>0</v>
      </c>
      <c r="F31" s="338">
        <f t="shared" si="0"/>
        <v>79.853</v>
      </c>
      <c r="G31" s="340">
        <f t="shared" si="1"/>
        <v>0.0014367611348853008</v>
      </c>
      <c r="H31" s="339">
        <v>63.738</v>
      </c>
      <c r="I31" s="337">
        <v>17.977</v>
      </c>
      <c r="J31" s="338"/>
      <c r="K31" s="337"/>
      <c r="L31" s="338">
        <f t="shared" si="2"/>
        <v>81.715</v>
      </c>
      <c r="M31" s="341">
        <f t="shared" si="3"/>
        <v>-0.02278651410389776</v>
      </c>
      <c r="N31" s="339">
        <v>291.046</v>
      </c>
      <c r="O31" s="337">
        <v>62.296</v>
      </c>
      <c r="P31" s="338"/>
      <c r="Q31" s="337">
        <v>24.436</v>
      </c>
      <c r="R31" s="338">
        <f t="shared" si="4"/>
        <v>377.77799999999996</v>
      </c>
      <c r="S31" s="340">
        <f t="shared" si="5"/>
        <v>0.0019912250173611144</v>
      </c>
      <c r="T31" s="343">
        <v>346.197</v>
      </c>
      <c r="U31" s="337">
        <v>242.79399999999998</v>
      </c>
      <c r="V31" s="338"/>
      <c r="W31" s="337"/>
      <c r="X31" s="338">
        <f t="shared" si="6"/>
        <v>588.991</v>
      </c>
      <c r="Y31" s="336">
        <f t="shared" si="7"/>
        <v>-0.35860140477528524</v>
      </c>
    </row>
    <row r="32" spans="1:25" ht="18.75" customHeight="1">
      <c r="A32" s="342" t="s">
        <v>285</v>
      </c>
      <c r="B32" s="339">
        <v>51.161</v>
      </c>
      <c r="C32" s="337">
        <v>0</v>
      </c>
      <c r="D32" s="338">
        <v>0</v>
      </c>
      <c r="E32" s="337">
        <v>0</v>
      </c>
      <c r="F32" s="338">
        <f t="shared" si="0"/>
        <v>51.161</v>
      </c>
      <c r="G32" s="340">
        <f t="shared" si="1"/>
        <v>0.0009205181573875356</v>
      </c>
      <c r="H32" s="339">
        <v>1.06</v>
      </c>
      <c r="I32" s="337">
        <v>39.322</v>
      </c>
      <c r="J32" s="338"/>
      <c r="K32" s="337"/>
      <c r="L32" s="338">
        <f t="shared" si="2"/>
        <v>40.382000000000005</v>
      </c>
      <c r="M32" s="341">
        <f t="shared" si="3"/>
        <v>0.2669258580555691</v>
      </c>
      <c r="N32" s="339">
        <v>99.429</v>
      </c>
      <c r="O32" s="337">
        <v>1.049</v>
      </c>
      <c r="P32" s="338"/>
      <c r="Q32" s="337"/>
      <c r="R32" s="338">
        <f t="shared" si="4"/>
        <v>100.47800000000001</v>
      </c>
      <c r="S32" s="340">
        <f t="shared" si="5"/>
        <v>0.0005296081489509979</v>
      </c>
      <c r="T32" s="343">
        <v>36.057</v>
      </c>
      <c r="U32" s="337">
        <v>39.834</v>
      </c>
      <c r="V32" s="338"/>
      <c r="W32" s="337"/>
      <c r="X32" s="338">
        <f t="shared" si="6"/>
        <v>75.891</v>
      </c>
      <c r="Y32" s="336">
        <f t="shared" si="7"/>
        <v>0.32397781028053396</v>
      </c>
    </row>
    <row r="33" spans="1:25" ht="18.75" customHeight="1">
      <c r="A33" s="342" t="s">
        <v>277</v>
      </c>
      <c r="B33" s="339">
        <v>18.731</v>
      </c>
      <c r="C33" s="337">
        <v>24.674</v>
      </c>
      <c r="D33" s="338">
        <v>0</v>
      </c>
      <c r="E33" s="337">
        <v>0</v>
      </c>
      <c r="F33" s="338">
        <f t="shared" si="0"/>
        <v>43.405</v>
      </c>
      <c r="G33" s="340">
        <f t="shared" si="1"/>
        <v>0.0007809677414711594</v>
      </c>
      <c r="H33" s="339">
        <v>13.669</v>
      </c>
      <c r="I33" s="337">
        <v>0.082</v>
      </c>
      <c r="J33" s="338"/>
      <c r="K33" s="337"/>
      <c r="L33" s="338">
        <f t="shared" si="2"/>
        <v>13.751000000000001</v>
      </c>
      <c r="M33" s="341">
        <f t="shared" si="3"/>
        <v>2.156497709257508</v>
      </c>
      <c r="N33" s="339">
        <v>185.123</v>
      </c>
      <c r="O33" s="337">
        <v>86.145</v>
      </c>
      <c r="P33" s="338"/>
      <c r="Q33" s="337"/>
      <c r="R33" s="338">
        <f t="shared" si="4"/>
        <v>271.268</v>
      </c>
      <c r="S33" s="340">
        <f t="shared" si="5"/>
        <v>0.0014298228801293744</v>
      </c>
      <c r="T33" s="343">
        <v>17.405</v>
      </c>
      <c r="U33" s="337">
        <v>0.749</v>
      </c>
      <c r="V33" s="338"/>
      <c r="W33" s="337"/>
      <c r="X33" s="338">
        <f t="shared" si="6"/>
        <v>18.154</v>
      </c>
      <c r="Y33" s="336" t="str">
        <f t="shared" si="7"/>
        <v>  *  </v>
      </c>
    </row>
    <row r="34" spans="1:25" ht="18.75" customHeight="1" thickBot="1">
      <c r="A34" s="342" t="s">
        <v>256</v>
      </c>
      <c r="B34" s="339">
        <v>118.83800000000001</v>
      </c>
      <c r="C34" s="337">
        <v>277.00000000000006</v>
      </c>
      <c r="D34" s="338">
        <v>0.054</v>
      </c>
      <c r="E34" s="337">
        <v>14.481</v>
      </c>
      <c r="F34" s="338">
        <f t="shared" si="0"/>
        <v>410.37300000000005</v>
      </c>
      <c r="G34" s="340">
        <f t="shared" si="1"/>
        <v>0.007383667203565121</v>
      </c>
      <c r="H34" s="339">
        <v>497.4309999999999</v>
      </c>
      <c r="I34" s="337">
        <v>113.518</v>
      </c>
      <c r="J34" s="338">
        <v>0.036</v>
      </c>
      <c r="K34" s="337">
        <v>63.742000000000004</v>
      </c>
      <c r="L34" s="338">
        <f t="shared" si="2"/>
        <v>674.7269999999999</v>
      </c>
      <c r="M34" s="341">
        <f t="shared" si="3"/>
        <v>-0.3917940144680736</v>
      </c>
      <c r="N34" s="339">
        <v>648.462</v>
      </c>
      <c r="O34" s="337">
        <v>1007.3209999999998</v>
      </c>
      <c r="P34" s="338">
        <v>0.40499999999999997</v>
      </c>
      <c r="Q34" s="337">
        <v>217.26</v>
      </c>
      <c r="R34" s="338">
        <f t="shared" si="4"/>
        <v>1873.4479999999999</v>
      </c>
      <c r="S34" s="340">
        <f t="shared" si="5"/>
        <v>0.00987473205513594</v>
      </c>
      <c r="T34" s="343">
        <v>1168.7600000000002</v>
      </c>
      <c r="U34" s="337">
        <v>700.531</v>
      </c>
      <c r="V34" s="338">
        <v>4.728999999999999</v>
      </c>
      <c r="W34" s="337">
        <v>97.493</v>
      </c>
      <c r="X34" s="338">
        <f t="shared" si="6"/>
        <v>1971.5130000000001</v>
      </c>
      <c r="Y34" s="336">
        <f t="shared" si="7"/>
        <v>-0.04974098573024899</v>
      </c>
    </row>
    <row r="35" spans="1:25" s="328" customFormat="1" ht="18.75" customHeight="1">
      <c r="A35" s="335" t="s">
        <v>62</v>
      </c>
      <c r="B35" s="332">
        <f>SUM(B36:B43)</f>
        <v>2702.3990000000003</v>
      </c>
      <c r="C35" s="331">
        <f>SUM(C36:C43)</f>
        <v>1206.56</v>
      </c>
      <c r="D35" s="330">
        <f>SUM(D36:D43)</f>
        <v>355.748</v>
      </c>
      <c r="E35" s="331">
        <f>SUM(E36:E43)</f>
        <v>25.78</v>
      </c>
      <c r="F35" s="330">
        <f t="shared" si="0"/>
        <v>4290.487</v>
      </c>
      <c r="G35" s="333">
        <f t="shared" si="1"/>
        <v>0.07719691146645248</v>
      </c>
      <c r="H35" s="332">
        <f>SUM(H36:H43)</f>
        <v>2873.4509999999996</v>
      </c>
      <c r="I35" s="415">
        <f>SUM(I36:I43)</f>
        <v>920.388</v>
      </c>
      <c r="J35" s="330">
        <f>SUM(J36:J43)</f>
        <v>117.154</v>
      </c>
      <c r="K35" s="331">
        <f>SUM(K36:K43)</f>
        <v>7.631</v>
      </c>
      <c r="L35" s="330">
        <f t="shared" si="2"/>
        <v>3918.6239999999993</v>
      </c>
      <c r="M35" s="334">
        <f t="shared" si="3"/>
        <v>0.09489632074932453</v>
      </c>
      <c r="N35" s="332">
        <f>SUM(N36:N43)</f>
        <v>9931.523000000003</v>
      </c>
      <c r="O35" s="331">
        <f>SUM(O36:O43)</f>
        <v>4756.739</v>
      </c>
      <c r="P35" s="330">
        <f>SUM(P36:P43)</f>
        <v>1124.046</v>
      </c>
      <c r="Q35" s="331">
        <f>SUM(Q36:Q43)</f>
        <v>91.292</v>
      </c>
      <c r="R35" s="330">
        <f t="shared" si="4"/>
        <v>15903.600000000002</v>
      </c>
      <c r="S35" s="333">
        <f t="shared" si="5"/>
        <v>0.08382607294788004</v>
      </c>
      <c r="T35" s="332">
        <f>SUM(T36:T43)</f>
        <v>11826.809</v>
      </c>
      <c r="U35" s="331">
        <f>SUM(U36:U43)</f>
        <v>3412.314</v>
      </c>
      <c r="V35" s="330">
        <f>SUM(V36:V43)</f>
        <v>296.33</v>
      </c>
      <c r="W35" s="331">
        <f>SUM(W36:W43)</f>
        <v>142.355</v>
      </c>
      <c r="X35" s="330">
        <f t="shared" si="6"/>
        <v>15677.807999999999</v>
      </c>
      <c r="Y35" s="329">
        <f t="shared" si="7"/>
        <v>0.014402013342681874</v>
      </c>
    </row>
    <row r="36" spans="1:25" ht="18.75" customHeight="1">
      <c r="A36" s="342" t="s">
        <v>338</v>
      </c>
      <c r="B36" s="339">
        <v>1471.6680000000001</v>
      </c>
      <c r="C36" s="337">
        <v>0</v>
      </c>
      <c r="D36" s="338">
        <v>0</v>
      </c>
      <c r="E36" s="337">
        <v>0</v>
      </c>
      <c r="F36" s="338">
        <f t="shared" si="0"/>
        <v>1471.6680000000001</v>
      </c>
      <c r="G36" s="340">
        <f t="shared" si="1"/>
        <v>0.026479097665139457</v>
      </c>
      <c r="H36" s="339">
        <v>1800.382</v>
      </c>
      <c r="I36" s="386">
        <v>18.61</v>
      </c>
      <c r="J36" s="338"/>
      <c r="K36" s="337"/>
      <c r="L36" s="338">
        <f t="shared" si="2"/>
        <v>1818.992</v>
      </c>
      <c r="M36" s="341">
        <f t="shared" si="3"/>
        <v>-0.1909431157476228</v>
      </c>
      <c r="N36" s="339">
        <v>5087.6630000000005</v>
      </c>
      <c r="O36" s="337">
        <v>355.403</v>
      </c>
      <c r="P36" s="338"/>
      <c r="Q36" s="337"/>
      <c r="R36" s="338">
        <f t="shared" si="4"/>
        <v>5443.066000000001</v>
      </c>
      <c r="S36" s="340">
        <f t="shared" si="5"/>
        <v>0.028689783921635705</v>
      </c>
      <c r="T36" s="339">
        <v>6958.030000000001</v>
      </c>
      <c r="U36" s="337">
        <v>18.61</v>
      </c>
      <c r="V36" s="338"/>
      <c r="W36" s="337"/>
      <c r="X36" s="321">
        <f t="shared" si="6"/>
        <v>6976.64</v>
      </c>
      <c r="Y36" s="336">
        <f t="shared" si="7"/>
        <v>-0.2198155559123015</v>
      </c>
    </row>
    <row r="37" spans="1:25" ht="18.75" customHeight="1">
      <c r="A37" s="342" t="s">
        <v>288</v>
      </c>
      <c r="B37" s="339">
        <v>435.976</v>
      </c>
      <c r="C37" s="337">
        <v>612.323</v>
      </c>
      <c r="D37" s="338">
        <v>0</v>
      </c>
      <c r="E37" s="337">
        <v>0</v>
      </c>
      <c r="F37" s="338">
        <f t="shared" si="0"/>
        <v>1048.299</v>
      </c>
      <c r="G37" s="340">
        <f t="shared" si="1"/>
        <v>0.01886159894980935</v>
      </c>
      <c r="H37" s="339">
        <v>285.469</v>
      </c>
      <c r="I37" s="386">
        <v>463.284</v>
      </c>
      <c r="J37" s="338"/>
      <c r="K37" s="337"/>
      <c r="L37" s="338">
        <f t="shared" si="2"/>
        <v>748.7529999999999</v>
      </c>
      <c r="M37" s="341">
        <f t="shared" si="3"/>
        <v>0.40005983281536106</v>
      </c>
      <c r="N37" s="339">
        <v>1599.232</v>
      </c>
      <c r="O37" s="337">
        <v>2325.645</v>
      </c>
      <c r="P37" s="338"/>
      <c r="Q37" s="337"/>
      <c r="R37" s="338">
        <f t="shared" si="4"/>
        <v>3924.877</v>
      </c>
      <c r="S37" s="340">
        <f t="shared" si="5"/>
        <v>0.020687581787359875</v>
      </c>
      <c r="T37" s="339">
        <v>1014.25</v>
      </c>
      <c r="U37" s="337">
        <v>1733.792</v>
      </c>
      <c r="V37" s="338"/>
      <c r="W37" s="337"/>
      <c r="X37" s="321">
        <f t="shared" si="6"/>
        <v>2748.042</v>
      </c>
      <c r="Y37" s="336">
        <f t="shared" si="7"/>
        <v>0.42824491037618784</v>
      </c>
    </row>
    <row r="38" spans="1:25" ht="18.75" customHeight="1">
      <c r="A38" s="342" t="s">
        <v>290</v>
      </c>
      <c r="B38" s="339">
        <v>84.377</v>
      </c>
      <c r="C38" s="337">
        <v>222.856</v>
      </c>
      <c r="D38" s="338">
        <v>355.748</v>
      </c>
      <c r="E38" s="337">
        <v>25.78</v>
      </c>
      <c r="F38" s="338">
        <f t="shared" si="0"/>
        <v>688.761</v>
      </c>
      <c r="G38" s="340">
        <f t="shared" si="1"/>
        <v>0.012392584324004542</v>
      </c>
      <c r="H38" s="339">
        <v>0.115</v>
      </c>
      <c r="I38" s="386"/>
      <c r="J38" s="338">
        <v>117.104</v>
      </c>
      <c r="K38" s="337">
        <v>7.631</v>
      </c>
      <c r="L38" s="338">
        <f t="shared" si="2"/>
        <v>124.85</v>
      </c>
      <c r="M38" s="341" t="s">
        <v>51</v>
      </c>
      <c r="N38" s="339">
        <v>265.568</v>
      </c>
      <c r="O38" s="337">
        <v>713.458</v>
      </c>
      <c r="P38" s="338">
        <v>1123.9560000000001</v>
      </c>
      <c r="Q38" s="337">
        <v>91.212</v>
      </c>
      <c r="R38" s="338">
        <f t="shared" si="4"/>
        <v>2194.194</v>
      </c>
      <c r="S38" s="340">
        <f t="shared" si="5"/>
        <v>0.011565347864999161</v>
      </c>
      <c r="T38" s="339">
        <v>1.6540000000000001</v>
      </c>
      <c r="U38" s="337"/>
      <c r="V38" s="338">
        <v>296.22999999999996</v>
      </c>
      <c r="W38" s="337">
        <v>142.355</v>
      </c>
      <c r="X38" s="321">
        <f t="shared" si="6"/>
        <v>440.2389999999999</v>
      </c>
      <c r="Y38" s="336">
        <f t="shared" si="7"/>
        <v>3.9840972744350234</v>
      </c>
    </row>
    <row r="39" spans="1:25" ht="18.75" customHeight="1">
      <c r="A39" s="342" t="s">
        <v>339</v>
      </c>
      <c r="B39" s="339">
        <v>246.272</v>
      </c>
      <c r="C39" s="337">
        <v>121.73</v>
      </c>
      <c r="D39" s="338">
        <v>0</v>
      </c>
      <c r="E39" s="337">
        <v>0</v>
      </c>
      <c r="F39" s="338">
        <f t="shared" si="0"/>
        <v>368.002</v>
      </c>
      <c r="G39" s="340">
        <f t="shared" si="1"/>
        <v>0.006621303785206072</v>
      </c>
      <c r="H39" s="339">
        <v>286.568</v>
      </c>
      <c r="I39" s="386">
        <v>52.979</v>
      </c>
      <c r="J39" s="338"/>
      <c r="K39" s="337"/>
      <c r="L39" s="338">
        <f t="shared" si="2"/>
        <v>339.54699999999997</v>
      </c>
      <c r="M39" s="341">
        <f>IF(ISERROR(F39/L39-1),"         /0",(F39/L39-1))</f>
        <v>0.08380283141950917</v>
      </c>
      <c r="N39" s="339">
        <v>1068.935</v>
      </c>
      <c r="O39" s="337">
        <v>312.332</v>
      </c>
      <c r="P39" s="338"/>
      <c r="Q39" s="337"/>
      <c r="R39" s="338">
        <f t="shared" si="4"/>
        <v>1381.2669999999998</v>
      </c>
      <c r="S39" s="340">
        <f t="shared" si="5"/>
        <v>0.007280501792204242</v>
      </c>
      <c r="T39" s="339">
        <v>1392.069</v>
      </c>
      <c r="U39" s="337">
        <v>271.39099999999996</v>
      </c>
      <c r="V39" s="338"/>
      <c r="W39" s="337"/>
      <c r="X39" s="321">
        <f t="shared" si="6"/>
        <v>1663.46</v>
      </c>
      <c r="Y39" s="336">
        <f t="shared" si="7"/>
        <v>-0.16964219157659344</v>
      </c>
    </row>
    <row r="40" spans="1:25" ht="18.75" customHeight="1">
      <c r="A40" s="342" t="s">
        <v>289</v>
      </c>
      <c r="B40" s="339">
        <v>20.822000000000003</v>
      </c>
      <c r="C40" s="337">
        <v>238.586</v>
      </c>
      <c r="D40" s="338">
        <v>0</v>
      </c>
      <c r="E40" s="337">
        <v>0</v>
      </c>
      <c r="F40" s="338">
        <f t="shared" si="0"/>
        <v>259.408</v>
      </c>
      <c r="G40" s="340">
        <f t="shared" si="1"/>
        <v>0.004667418036621369</v>
      </c>
      <c r="H40" s="339">
        <v>45.091</v>
      </c>
      <c r="I40" s="386">
        <v>259.681</v>
      </c>
      <c r="J40" s="338"/>
      <c r="K40" s="337"/>
      <c r="L40" s="338">
        <f t="shared" si="2"/>
        <v>304.772</v>
      </c>
      <c r="M40" s="341">
        <f>IF(ISERROR(F40/L40-1),"         /0",(F40/L40-1))</f>
        <v>-0.14884569448637008</v>
      </c>
      <c r="N40" s="339">
        <v>125.93500000000002</v>
      </c>
      <c r="O40" s="337">
        <v>1004.023</v>
      </c>
      <c r="P40" s="338"/>
      <c r="Q40" s="337"/>
      <c r="R40" s="338">
        <f t="shared" si="4"/>
        <v>1129.958</v>
      </c>
      <c r="S40" s="340">
        <f t="shared" si="5"/>
        <v>0.005955880538748499</v>
      </c>
      <c r="T40" s="339">
        <v>185.84799999999998</v>
      </c>
      <c r="U40" s="337">
        <v>993.066</v>
      </c>
      <c r="V40" s="338"/>
      <c r="W40" s="337"/>
      <c r="X40" s="321">
        <f t="shared" si="6"/>
        <v>1178.914</v>
      </c>
      <c r="Y40" s="336">
        <f t="shared" si="7"/>
        <v>-0.041526353915552705</v>
      </c>
    </row>
    <row r="41" spans="1:25" ht="18.75" customHeight="1">
      <c r="A41" s="342" t="s">
        <v>291</v>
      </c>
      <c r="B41" s="339">
        <v>122.62500000000001</v>
      </c>
      <c r="C41" s="337">
        <v>3.101</v>
      </c>
      <c r="D41" s="338">
        <v>0</v>
      </c>
      <c r="E41" s="337">
        <v>0</v>
      </c>
      <c r="F41" s="338">
        <f t="shared" si="0"/>
        <v>125.72600000000001</v>
      </c>
      <c r="G41" s="340">
        <f t="shared" si="1"/>
        <v>0.0022621345527981335</v>
      </c>
      <c r="H41" s="339">
        <v>120.836</v>
      </c>
      <c r="I41" s="386">
        <v>89.381</v>
      </c>
      <c r="J41" s="338"/>
      <c r="K41" s="337"/>
      <c r="L41" s="338">
        <f t="shared" si="2"/>
        <v>210.21699999999998</v>
      </c>
      <c r="M41" s="341">
        <f>IF(ISERROR(F41/L41-1),"         /0",(F41/L41-1))</f>
        <v>-0.4019227750372233</v>
      </c>
      <c r="N41" s="339">
        <v>498.26599999999996</v>
      </c>
      <c r="O41" s="337">
        <v>27.63</v>
      </c>
      <c r="P41" s="338"/>
      <c r="Q41" s="337"/>
      <c r="R41" s="338">
        <f t="shared" si="4"/>
        <v>525.896</v>
      </c>
      <c r="S41" s="340">
        <f t="shared" si="5"/>
        <v>0.002771938206380839</v>
      </c>
      <c r="T41" s="339">
        <v>516.15</v>
      </c>
      <c r="U41" s="337">
        <v>204.19299999999998</v>
      </c>
      <c r="V41" s="338"/>
      <c r="W41" s="337"/>
      <c r="X41" s="321">
        <f t="shared" si="6"/>
        <v>720.343</v>
      </c>
      <c r="Y41" s="336">
        <f t="shared" si="7"/>
        <v>-0.269936682941321</v>
      </c>
    </row>
    <row r="42" spans="1:25" ht="18.75" customHeight="1">
      <c r="A42" s="342" t="s">
        <v>292</v>
      </c>
      <c r="B42" s="339">
        <v>35.481</v>
      </c>
      <c r="C42" s="337">
        <v>7.964</v>
      </c>
      <c r="D42" s="338">
        <v>0</v>
      </c>
      <c r="E42" s="337">
        <v>0</v>
      </c>
      <c r="F42" s="338">
        <f t="shared" si="0"/>
        <v>43.445</v>
      </c>
      <c r="G42" s="340">
        <f t="shared" si="1"/>
        <v>0.0007816874444929044</v>
      </c>
      <c r="H42" s="339">
        <v>1.724</v>
      </c>
      <c r="I42" s="386">
        <v>0</v>
      </c>
      <c r="J42" s="338"/>
      <c r="K42" s="337"/>
      <c r="L42" s="338">
        <f t="shared" si="2"/>
        <v>1.724</v>
      </c>
      <c r="M42" s="341" t="s">
        <v>51</v>
      </c>
      <c r="N42" s="339">
        <v>113.32499999999999</v>
      </c>
      <c r="O42" s="337">
        <v>18.247999999999998</v>
      </c>
      <c r="P42" s="338"/>
      <c r="Q42" s="337"/>
      <c r="R42" s="338">
        <f t="shared" si="4"/>
        <v>131.57299999999998</v>
      </c>
      <c r="S42" s="340">
        <f t="shared" si="5"/>
        <v>0.00069350636937369</v>
      </c>
      <c r="T42" s="339">
        <v>2.5</v>
      </c>
      <c r="U42" s="337">
        <v>0</v>
      </c>
      <c r="V42" s="338"/>
      <c r="W42" s="337"/>
      <c r="X42" s="321">
        <f t="shared" si="6"/>
        <v>2.5</v>
      </c>
      <c r="Y42" s="336" t="str">
        <f t="shared" si="7"/>
        <v>  *  </v>
      </c>
    </row>
    <row r="43" spans="1:25" ht="18.75" customHeight="1" thickBot="1">
      <c r="A43" s="342" t="s">
        <v>256</v>
      </c>
      <c r="B43" s="339">
        <v>285.17800000000005</v>
      </c>
      <c r="C43" s="337">
        <v>0</v>
      </c>
      <c r="D43" s="338">
        <v>0</v>
      </c>
      <c r="E43" s="337">
        <v>0</v>
      </c>
      <c r="F43" s="414">
        <f t="shared" si="0"/>
        <v>285.17800000000005</v>
      </c>
      <c r="G43" s="413">
        <f t="shared" si="1"/>
        <v>0.0051310867083806545</v>
      </c>
      <c r="H43" s="412">
        <v>333.26599999999996</v>
      </c>
      <c r="I43" s="411">
        <v>36.453</v>
      </c>
      <c r="J43" s="338">
        <v>0.05</v>
      </c>
      <c r="K43" s="337">
        <v>0</v>
      </c>
      <c r="L43" s="338">
        <f t="shared" si="2"/>
        <v>369.76899999999995</v>
      </c>
      <c r="M43" s="341">
        <f aca="true" t="shared" si="8" ref="M43:M55">IF(ISERROR(F43/L43-1),"         /0",(F43/L43-1))</f>
        <v>-0.2287671492201886</v>
      </c>
      <c r="N43" s="339">
        <v>1172.5990000000002</v>
      </c>
      <c r="O43" s="337">
        <v>0</v>
      </c>
      <c r="P43" s="338">
        <v>0.09</v>
      </c>
      <c r="Q43" s="337">
        <v>0.08</v>
      </c>
      <c r="R43" s="338">
        <f t="shared" si="4"/>
        <v>1172.769</v>
      </c>
      <c r="S43" s="340">
        <f t="shared" si="5"/>
        <v>0.006181532467178017</v>
      </c>
      <c r="T43" s="339">
        <v>1756.3079999999998</v>
      </c>
      <c r="U43" s="337">
        <v>191.262</v>
      </c>
      <c r="V43" s="338">
        <v>0.1</v>
      </c>
      <c r="W43" s="337">
        <v>0</v>
      </c>
      <c r="X43" s="321">
        <f t="shared" si="6"/>
        <v>1947.6699999999996</v>
      </c>
      <c r="Y43" s="336">
        <f t="shared" si="7"/>
        <v>-0.3978605205193897</v>
      </c>
    </row>
    <row r="44" spans="1:25" s="328" customFormat="1" ht="18.75" customHeight="1">
      <c r="A44" s="335" t="s">
        <v>61</v>
      </c>
      <c r="B44" s="332">
        <f>SUM(B45:B50)</f>
        <v>2608.814</v>
      </c>
      <c r="C44" s="331">
        <f>SUM(C45:C50)</f>
        <v>2127.221</v>
      </c>
      <c r="D44" s="330">
        <f>SUM(D45:D50)</f>
        <v>0.905</v>
      </c>
      <c r="E44" s="331">
        <f>SUM(E45:E50)</f>
        <v>14.766</v>
      </c>
      <c r="F44" s="330">
        <f t="shared" si="0"/>
        <v>4751.705999999999</v>
      </c>
      <c r="G44" s="333">
        <f t="shared" si="1"/>
        <v>0.08549542916610887</v>
      </c>
      <c r="H44" s="332">
        <f>SUM(H45:H50)</f>
        <v>2704.9059999999995</v>
      </c>
      <c r="I44" s="331">
        <f>SUM(I45:I50)</f>
        <v>1620.8110000000001</v>
      </c>
      <c r="J44" s="330">
        <f>SUM(J45:J50)</f>
        <v>0.1</v>
      </c>
      <c r="K44" s="331">
        <f>SUM(K45:K50)</f>
        <v>0.021</v>
      </c>
      <c r="L44" s="330">
        <f t="shared" si="2"/>
        <v>4325.838</v>
      </c>
      <c r="M44" s="334">
        <f t="shared" si="8"/>
        <v>0.09844751467808077</v>
      </c>
      <c r="N44" s="332">
        <f>SUM(N45:N50)</f>
        <v>10810.225</v>
      </c>
      <c r="O44" s="331">
        <f>SUM(O45:O50)</f>
        <v>8244.413999999999</v>
      </c>
      <c r="P44" s="330">
        <f>SUM(P45:P50)</f>
        <v>2.278</v>
      </c>
      <c r="Q44" s="331">
        <f>SUM(Q45:Q50)</f>
        <v>15.101</v>
      </c>
      <c r="R44" s="330">
        <f t="shared" si="4"/>
        <v>19072.017999999996</v>
      </c>
      <c r="S44" s="333">
        <f t="shared" si="5"/>
        <v>0.10052644508987152</v>
      </c>
      <c r="T44" s="332">
        <f>SUM(T45:T50)</f>
        <v>8636.391</v>
      </c>
      <c r="U44" s="331">
        <f>SUM(U45:U50)</f>
        <v>6391.240999999999</v>
      </c>
      <c r="V44" s="330">
        <f>SUM(V45:V50)</f>
        <v>1.8650000000000002</v>
      </c>
      <c r="W44" s="331">
        <f>SUM(W45:W50)</f>
        <v>84.66600000000001</v>
      </c>
      <c r="X44" s="330">
        <f t="shared" si="6"/>
        <v>15114.162999999997</v>
      </c>
      <c r="Y44" s="329">
        <f t="shared" si="7"/>
        <v>0.26186398810175593</v>
      </c>
    </row>
    <row r="45" spans="1:25" s="312" customFormat="1" ht="18.75" customHeight="1">
      <c r="A45" s="327" t="s">
        <v>298</v>
      </c>
      <c r="B45" s="325">
        <v>1223.4579999999999</v>
      </c>
      <c r="C45" s="322">
        <v>1059.439</v>
      </c>
      <c r="D45" s="321">
        <v>0</v>
      </c>
      <c r="E45" s="322">
        <v>0</v>
      </c>
      <c r="F45" s="321">
        <f t="shared" si="0"/>
        <v>2282.897</v>
      </c>
      <c r="G45" s="324">
        <f t="shared" si="1"/>
        <v>0.04107519673082099</v>
      </c>
      <c r="H45" s="325">
        <v>1695.732</v>
      </c>
      <c r="I45" s="322">
        <v>924.996</v>
      </c>
      <c r="J45" s="321">
        <v>0</v>
      </c>
      <c r="K45" s="322"/>
      <c r="L45" s="321">
        <f t="shared" si="2"/>
        <v>2620.728</v>
      </c>
      <c r="M45" s="326">
        <f t="shared" si="8"/>
        <v>-0.1289073112509196</v>
      </c>
      <c r="N45" s="325">
        <v>5314.028</v>
      </c>
      <c r="O45" s="322">
        <v>3956.8570000000004</v>
      </c>
      <c r="P45" s="321">
        <v>0</v>
      </c>
      <c r="Q45" s="322">
        <v>0</v>
      </c>
      <c r="R45" s="321">
        <f t="shared" si="4"/>
        <v>9270.885</v>
      </c>
      <c r="S45" s="324">
        <f t="shared" si="5"/>
        <v>0.04886578399239208</v>
      </c>
      <c r="T45" s="323">
        <v>5051.3009999999995</v>
      </c>
      <c r="U45" s="322">
        <v>3804.3780000000006</v>
      </c>
      <c r="V45" s="321">
        <v>0.094</v>
      </c>
      <c r="W45" s="322">
        <v>0.59</v>
      </c>
      <c r="X45" s="321">
        <f t="shared" si="6"/>
        <v>8856.363</v>
      </c>
      <c r="Y45" s="320">
        <f t="shared" si="7"/>
        <v>0.04680499207180211</v>
      </c>
    </row>
    <row r="46" spans="1:25" s="312" customFormat="1" ht="18.75" customHeight="1">
      <c r="A46" s="327" t="s">
        <v>299</v>
      </c>
      <c r="B46" s="325">
        <v>952.3290000000001</v>
      </c>
      <c r="C46" s="322">
        <v>471.30899999999997</v>
      </c>
      <c r="D46" s="321">
        <v>0</v>
      </c>
      <c r="E46" s="322">
        <v>0</v>
      </c>
      <c r="F46" s="321">
        <f t="shared" si="0"/>
        <v>1423.638</v>
      </c>
      <c r="G46" s="324">
        <f t="shared" si="1"/>
        <v>0.025614914261779018</v>
      </c>
      <c r="H46" s="325">
        <v>548.1</v>
      </c>
      <c r="I46" s="322">
        <v>410.127</v>
      </c>
      <c r="J46" s="321"/>
      <c r="K46" s="322"/>
      <c r="L46" s="321">
        <f t="shared" si="2"/>
        <v>958.2270000000001</v>
      </c>
      <c r="M46" s="326">
        <f t="shared" si="8"/>
        <v>0.48570015246909115</v>
      </c>
      <c r="N46" s="325">
        <v>3519.077</v>
      </c>
      <c r="O46" s="322">
        <v>2008.4220000000003</v>
      </c>
      <c r="P46" s="321"/>
      <c r="Q46" s="322"/>
      <c r="R46" s="321">
        <f t="shared" si="4"/>
        <v>5527.499000000001</v>
      </c>
      <c r="S46" s="324">
        <f t="shared" si="5"/>
        <v>0.029134820694266327</v>
      </c>
      <c r="T46" s="323">
        <v>2063.716</v>
      </c>
      <c r="U46" s="322">
        <v>1566.7029999999997</v>
      </c>
      <c r="V46" s="321">
        <v>0.16799999999999998</v>
      </c>
      <c r="W46" s="322">
        <v>0</v>
      </c>
      <c r="X46" s="321">
        <f t="shared" si="6"/>
        <v>3630.587</v>
      </c>
      <c r="Y46" s="320">
        <f t="shared" si="7"/>
        <v>0.5224807999367598</v>
      </c>
    </row>
    <row r="47" spans="1:25" s="312" customFormat="1" ht="18.75" customHeight="1">
      <c r="A47" s="327" t="s">
        <v>302</v>
      </c>
      <c r="B47" s="325">
        <v>64.36</v>
      </c>
      <c r="C47" s="322">
        <v>235.65400000000002</v>
      </c>
      <c r="D47" s="321">
        <v>0</v>
      </c>
      <c r="E47" s="322">
        <v>0</v>
      </c>
      <c r="F47" s="321">
        <f t="shared" si="0"/>
        <v>300.014</v>
      </c>
      <c r="G47" s="324">
        <f t="shared" si="1"/>
        <v>0.005398024559145914</v>
      </c>
      <c r="H47" s="325">
        <v>110.625</v>
      </c>
      <c r="I47" s="322">
        <v>13.893</v>
      </c>
      <c r="J47" s="321"/>
      <c r="K47" s="322"/>
      <c r="L47" s="321">
        <f t="shared" si="2"/>
        <v>124.518</v>
      </c>
      <c r="M47" s="326">
        <f t="shared" si="8"/>
        <v>1.4094026566440192</v>
      </c>
      <c r="N47" s="325">
        <v>482.985</v>
      </c>
      <c r="O47" s="322">
        <v>861.646</v>
      </c>
      <c r="P47" s="321"/>
      <c r="Q47" s="322"/>
      <c r="R47" s="321">
        <f t="shared" si="4"/>
        <v>1344.6309999999999</v>
      </c>
      <c r="S47" s="324">
        <f t="shared" si="5"/>
        <v>0.007087397588846605</v>
      </c>
      <c r="T47" s="323">
        <v>407.085</v>
      </c>
      <c r="U47" s="322">
        <v>71.004</v>
      </c>
      <c r="V47" s="321"/>
      <c r="W47" s="322">
        <v>83.4</v>
      </c>
      <c r="X47" s="321">
        <f t="shared" si="6"/>
        <v>561.489</v>
      </c>
      <c r="Y47" s="320">
        <f t="shared" si="7"/>
        <v>1.3947592918115936</v>
      </c>
    </row>
    <row r="48" spans="1:25" s="312" customFormat="1" ht="18.75" customHeight="1">
      <c r="A48" s="327" t="s">
        <v>300</v>
      </c>
      <c r="B48" s="325">
        <v>104.402</v>
      </c>
      <c r="C48" s="322">
        <v>75.97</v>
      </c>
      <c r="D48" s="321">
        <v>0</v>
      </c>
      <c r="E48" s="322">
        <v>0</v>
      </c>
      <c r="F48" s="321">
        <f t="shared" si="0"/>
        <v>180.372</v>
      </c>
      <c r="G48" s="324">
        <f t="shared" si="1"/>
        <v>0.0032453568359552113</v>
      </c>
      <c r="H48" s="325">
        <v>108.18199999999999</v>
      </c>
      <c r="I48" s="322">
        <v>56.971999999999994</v>
      </c>
      <c r="J48" s="321"/>
      <c r="K48" s="322">
        <v>0</v>
      </c>
      <c r="L48" s="321">
        <f t="shared" si="2"/>
        <v>165.154</v>
      </c>
      <c r="M48" s="326">
        <f t="shared" si="8"/>
        <v>0.09214430168206644</v>
      </c>
      <c r="N48" s="325">
        <v>372.50899999999996</v>
      </c>
      <c r="O48" s="322">
        <v>279.998</v>
      </c>
      <c r="P48" s="321">
        <v>0.073</v>
      </c>
      <c r="Q48" s="322">
        <v>0</v>
      </c>
      <c r="R48" s="321">
        <f t="shared" si="4"/>
        <v>652.5799999999999</v>
      </c>
      <c r="S48" s="324">
        <f t="shared" si="5"/>
        <v>0.0034396752109162416</v>
      </c>
      <c r="T48" s="323">
        <v>349.354</v>
      </c>
      <c r="U48" s="322">
        <v>204.035</v>
      </c>
      <c r="V48" s="321">
        <v>0</v>
      </c>
      <c r="W48" s="322">
        <v>0</v>
      </c>
      <c r="X48" s="321">
        <f t="shared" si="6"/>
        <v>553.389</v>
      </c>
      <c r="Y48" s="320">
        <f t="shared" si="7"/>
        <v>0.17924281111478524</v>
      </c>
    </row>
    <row r="49" spans="1:25" s="312" customFormat="1" ht="18.75" customHeight="1">
      <c r="A49" s="327" t="s">
        <v>301</v>
      </c>
      <c r="B49" s="325">
        <v>88.772</v>
      </c>
      <c r="C49" s="322">
        <v>47.586</v>
      </c>
      <c r="D49" s="321">
        <v>0</v>
      </c>
      <c r="E49" s="322">
        <v>0</v>
      </c>
      <c r="F49" s="321">
        <f t="shared" si="0"/>
        <v>136.358</v>
      </c>
      <c r="G49" s="324">
        <f t="shared" si="1"/>
        <v>0.002453431615977983</v>
      </c>
      <c r="H49" s="325">
        <v>63.153</v>
      </c>
      <c r="I49" s="322">
        <v>16.528</v>
      </c>
      <c r="J49" s="321"/>
      <c r="K49" s="322"/>
      <c r="L49" s="321">
        <f t="shared" si="2"/>
        <v>79.681</v>
      </c>
      <c r="M49" s="326">
        <f t="shared" si="8"/>
        <v>0.7112988039808739</v>
      </c>
      <c r="N49" s="325">
        <v>352.375</v>
      </c>
      <c r="O49" s="322">
        <v>153.571</v>
      </c>
      <c r="P49" s="321">
        <v>0</v>
      </c>
      <c r="Q49" s="322">
        <v>0</v>
      </c>
      <c r="R49" s="321">
        <f t="shared" si="4"/>
        <v>505.946</v>
      </c>
      <c r="S49" s="324">
        <f t="shared" si="5"/>
        <v>0.0026667840176870716</v>
      </c>
      <c r="T49" s="323">
        <v>181.47299999999998</v>
      </c>
      <c r="U49" s="322">
        <v>44.989</v>
      </c>
      <c r="V49" s="321"/>
      <c r="W49" s="322">
        <v>0</v>
      </c>
      <c r="X49" s="321">
        <f t="shared" si="6"/>
        <v>226.462</v>
      </c>
      <c r="Y49" s="320">
        <f t="shared" si="7"/>
        <v>1.2341319956549004</v>
      </c>
    </row>
    <row r="50" spans="1:25" s="312" customFormat="1" ht="18.75" customHeight="1" thickBot="1">
      <c r="A50" s="327" t="s">
        <v>256</v>
      </c>
      <c r="B50" s="325">
        <v>175.493</v>
      </c>
      <c r="C50" s="322">
        <v>237.263</v>
      </c>
      <c r="D50" s="321">
        <v>0.905</v>
      </c>
      <c r="E50" s="322">
        <v>14.766</v>
      </c>
      <c r="F50" s="321">
        <f t="shared" si="0"/>
        <v>428.42699999999996</v>
      </c>
      <c r="G50" s="324">
        <f t="shared" si="1"/>
        <v>0.007708505162429774</v>
      </c>
      <c r="H50" s="325">
        <v>179.114</v>
      </c>
      <c r="I50" s="322">
        <v>198.29500000000002</v>
      </c>
      <c r="J50" s="321">
        <v>0.1</v>
      </c>
      <c r="K50" s="322">
        <v>0.021</v>
      </c>
      <c r="L50" s="321">
        <f t="shared" si="2"/>
        <v>377.53000000000003</v>
      </c>
      <c r="M50" s="326">
        <f t="shared" si="8"/>
        <v>0.1348157762297033</v>
      </c>
      <c r="N50" s="325">
        <v>769.2510000000001</v>
      </c>
      <c r="O50" s="322">
        <v>983.92</v>
      </c>
      <c r="P50" s="321">
        <v>2.205</v>
      </c>
      <c r="Q50" s="322">
        <v>15.101</v>
      </c>
      <c r="R50" s="321">
        <f t="shared" si="4"/>
        <v>1770.477</v>
      </c>
      <c r="S50" s="324">
        <f t="shared" si="5"/>
        <v>0.00933198358576321</v>
      </c>
      <c r="T50" s="323">
        <v>583.4620000000001</v>
      </c>
      <c r="U50" s="322">
        <v>700.132</v>
      </c>
      <c r="V50" s="321">
        <v>1.6030000000000002</v>
      </c>
      <c r="W50" s="322">
        <v>0.676</v>
      </c>
      <c r="X50" s="321">
        <f t="shared" si="6"/>
        <v>1285.873</v>
      </c>
      <c r="Y50" s="320">
        <f t="shared" si="7"/>
        <v>0.3768676999983669</v>
      </c>
    </row>
    <row r="51" spans="1:25" s="328" customFormat="1" ht="18.75" customHeight="1">
      <c r="A51" s="335" t="s">
        <v>60</v>
      </c>
      <c r="B51" s="332">
        <f>SUM(B52:B54)</f>
        <v>702.807</v>
      </c>
      <c r="C51" s="331">
        <f>SUM(C52:C54)</f>
        <v>180.363</v>
      </c>
      <c r="D51" s="330">
        <f>SUM(D52:D54)</f>
        <v>1.6480000000000001</v>
      </c>
      <c r="E51" s="331">
        <f>SUM(E52:E54)</f>
        <v>0.1</v>
      </c>
      <c r="F51" s="330">
        <f t="shared" si="0"/>
        <v>884.9180000000001</v>
      </c>
      <c r="G51" s="333">
        <f t="shared" si="1"/>
        <v>0.015921953964915917</v>
      </c>
      <c r="H51" s="332">
        <f>SUM(H52:H54)</f>
        <v>681.894</v>
      </c>
      <c r="I51" s="331">
        <f>SUM(I52:I54)</f>
        <v>476</v>
      </c>
      <c r="J51" s="330">
        <f>SUM(J52:J54)</f>
        <v>56.652</v>
      </c>
      <c r="K51" s="331">
        <f>SUM(K52:K54)</f>
        <v>4.468</v>
      </c>
      <c r="L51" s="330">
        <f t="shared" si="2"/>
        <v>1219.0140000000001</v>
      </c>
      <c r="M51" s="334">
        <f t="shared" si="8"/>
        <v>-0.2740706833555644</v>
      </c>
      <c r="N51" s="332">
        <f>SUM(N52:N54)</f>
        <v>2853.0389999999998</v>
      </c>
      <c r="O51" s="331">
        <f>SUM(O52:O54)</f>
        <v>608.699</v>
      </c>
      <c r="P51" s="330">
        <f>SUM(P52:P54)</f>
        <v>36.818000000000005</v>
      </c>
      <c r="Q51" s="331">
        <f>SUM(Q52:Q54)</f>
        <v>33.394</v>
      </c>
      <c r="R51" s="330">
        <f t="shared" si="4"/>
        <v>3531.95</v>
      </c>
      <c r="S51" s="333">
        <f t="shared" si="5"/>
        <v>0.018616508108117963</v>
      </c>
      <c r="T51" s="332">
        <f>SUM(T52:T54)</f>
        <v>2954.266</v>
      </c>
      <c r="U51" s="331">
        <f>SUM(U52:U54)</f>
        <v>1655.483</v>
      </c>
      <c r="V51" s="330">
        <f>SUM(V52:V54)</f>
        <v>283.42100000000005</v>
      </c>
      <c r="W51" s="331">
        <f>SUM(W52:W54)</f>
        <v>20.845</v>
      </c>
      <c r="X51" s="330">
        <f t="shared" si="6"/>
        <v>4914.015</v>
      </c>
      <c r="Y51" s="329">
        <f t="shared" si="7"/>
        <v>-0.28124965023509296</v>
      </c>
    </row>
    <row r="52" spans="1:25" ht="18.75" customHeight="1">
      <c r="A52" s="327" t="s">
        <v>310</v>
      </c>
      <c r="B52" s="325">
        <v>415.703</v>
      </c>
      <c r="C52" s="322">
        <v>139.754</v>
      </c>
      <c r="D52" s="321">
        <v>0</v>
      </c>
      <c r="E52" s="322">
        <v>0</v>
      </c>
      <c r="F52" s="321">
        <f t="shared" si="0"/>
        <v>555.457</v>
      </c>
      <c r="G52" s="324">
        <f t="shared" si="1"/>
        <v>0.009994102033736798</v>
      </c>
      <c r="H52" s="325">
        <v>399.54100000000005</v>
      </c>
      <c r="I52" s="322">
        <v>126.45500000000001</v>
      </c>
      <c r="J52" s="321">
        <v>0</v>
      </c>
      <c r="K52" s="322">
        <v>0</v>
      </c>
      <c r="L52" s="321">
        <f t="shared" si="2"/>
        <v>525.9960000000001</v>
      </c>
      <c r="M52" s="326">
        <f t="shared" si="8"/>
        <v>0.056009931634460886</v>
      </c>
      <c r="N52" s="325">
        <v>1941.774</v>
      </c>
      <c r="O52" s="322">
        <v>392.347</v>
      </c>
      <c r="P52" s="321">
        <v>0</v>
      </c>
      <c r="Q52" s="322">
        <v>0</v>
      </c>
      <c r="R52" s="321">
        <f t="shared" si="4"/>
        <v>2334.121</v>
      </c>
      <c r="S52" s="324">
        <f t="shared" si="5"/>
        <v>0.012302887221457953</v>
      </c>
      <c r="T52" s="323">
        <v>1745.075</v>
      </c>
      <c r="U52" s="322">
        <v>306.15500000000003</v>
      </c>
      <c r="V52" s="321">
        <v>0</v>
      </c>
      <c r="W52" s="322">
        <v>0</v>
      </c>
      <c r="X52" s="321">
        <f t="shared" si="6"/>
        <v>2051.23</v>
      </c>
      <c r="Y52" s="320">
        <f t="shared" si="7"/>
        <v>0.13791286203887432</v>
      </c>
    </row>
    <row r="53" spans="1:25" ht="18.75" customHeight="1">
      <c r="A53" s="327" t="s">
        <v>308</v>
      </c>
      <c r="B53" s="325">
        <v>173.433</v>
      </c>
      <c r="C53" s="322">
        <v>18.955000000000002</v>
      </c>
      <c r="D53" s="321">
        <v>1.548</v>
      </c>
      <c r="E53" s="322">
        <v>0</v>
      </c>
      <c r="F53" s="321">
        <f t="shared" si="0"/>
        <v>193.936</v>
      </c>
      <c r="G53" s="324">
        <f t="shared" si="1"/>
        <v>0.003489408130628977</v>
      </c>
      <c r="H53" s="325">
        <v>105.74199999999999</v>
      </c>
      <c r="I53" s="322">
        <v>14.856</v>
      </c>
      <c r="J53" s="321">
        <v>0</v>
      </c>
      <c r="K53" s="322">
        <v>0</v>
      </c>
      <c r="L53" s="321">
        <f t="shared" si="2"/>
        <v>120.59799999999998</v>
      </c>
      <c r="M53" s="326">
        <f t="shared" si="8"/>
        <v>0.6081195376374404</v>
      </c>
      <c r="N53" s="325">
        <v>345.73</v>
      </c>
      <c r="O53" s="322">
        <v>86.66100000000002</v>
      </c>
      <c r="P53" s="321">
        <v>1.707</v>
      </c>
      <c r="Q53" s="322">
        <v>0</v>
      </c>
      <c r="R53" s="321">
        <f t="shared" si="4"/>
        <v>434.098</v>
      </c>
      <c r="S53" s="324">
        <f t="shared" si="5"/>
        <v>0.00228808135356327</v>
      </c>
      <c r="T53" s="323">
        <v>329.62899999999996</v>
      </c>
      <c r="U53" s="322">
        <v>32.721999999999994</v>
      </c>
      <c r="V53" s="321">
        <v>0.821</v>
      </c>
      <c r="W53" s="322">
        <v>0</v>
      </c>
      <c r="X53" s="321">
        <f t="shared" si="6"/>
        <v>363.17199999999997</v>
      </c>
      <c r="Y53" s="320">
        <f t="shared" si="7"/>
        <v>0.19529589285517623</v>
      </c>
    </row>
    <row r="54" spans="1:25" ht="18.75" customHeight="1" thickBot="1">
      <c r="A54" s="327" t="s">
        <v>256</v>
      </c>
      <c r="B54" s="325">
        <v>113.67099999999999</v>
      </c>
      <c r="C54" s="322">
        <v>21.654</v>
      </c>
      <c r="D54" s="321">
        <v>0.1</v>
      </c>
      <c r="E54" s="322">
        <v>0.1</v>
      </c>
      <c r="F54" s="321">
        <f t="shared" si="0"/>
        <v>135.52499999999998</v>
      </c>
      <c r="G54" s="324">
        <f t="shared" si="1"/>
        <v>0.0024384438005501403</v>
      </c>
      <c r="H54" s="325">
        <v>176.61100000000002</v>
      </c>
      <c r="I54" s="322">
        <v>334.689</v>
      </c>
      <c r="J54" s="321">
        <v>56.652</v>
      </c>
      <c r="K54" s="322">
        <v>4.468</v>
      </c>
      <c r="L54" s="321">
        <f t="shared" si="2"/>
        <v>572.4200000000001</v>
      </c>
      <c r="M54" s="326">
        <f t="shared" si="8"/>
        <v>-0.7632420250864751</v>
      </c>
      <c r="N54" s="325">
        <v>565.5350000000001</v>
      </c>
      <c r="O54" s="322">
        <v>129.691</v>
      </c>
      <c r="P54" s="321">
        <v>35.111000000000004</v>
      </c>
      <c r="Q54" s="322">
        <v>33.394</v>
      </c>
      <c r="R54" s="321">
        <f t="shared" si="4"/>
        <v>763.7310000000001</v>
      </c>
      <c r="S54" s="324">
        <f t="shared" si="5"/>
        <v>0.004025539533096744</v>
      </c>
      <c r="T54" s="323">
        <v>879.562</v>
      </c>
      <c r="U54" s="322">
        <v>1316.606</v>
      </c>
      <c r="V54" s="321">
        <v>282.6</v>
      </c>
      <c r="W54" s="322">
        <v>20.845</v>
      </c>
      <c r="X54" s="321">
        <f t="shared" si="6"/>
        <v>2499.613</v>
      </c>
      <c r="Y54" s="320">
        <f t="shared" si="7"/>
        <v>-0.6944603024548199</v>
      </c>
    </row>
    <row r="55" spans="1:25" s="312" customFormat="1" ht="18.75" customHeight="1" thickBot="1">
      <c r="A55" s="319" t="s">
        <v>59</v>
      </c>
      <c r="B55" s="316">
        <v>59.947</v>
      </c>
      <c r="C55" s="315">
        <v>4.694</v>
      </c>
      <c r="D55" s="314">
        <v>0</v>
      </c>
      <c r="E55" s="315">
        <v>0.12</v>
      </c>
      <c r="F55" s="314">
        <f t="shared" si="0"/>
        <v>64.76100000000001</v>
      </c>
      <c r="G55" s="317">
        <f t="shared" si="1"/>
        <v>0.001165217184780872</v>
      </c>
      <c r="H55" s="316">
        <v>65.38699999999999</v>
      </c>
      <c r="I55" s="315">
        <v>43.592</v>
      </c>
      <c r="J55" s="314"/>
      <c r="K55" s="315"/>
      <c r="L55" s="314">
        <f t="shared" si="2"/>
        <v>108.97899999999998</v>
      </c>
      <c r="M55" s="318">
        <f t="shared" si="8"/>
        <v>-0.4057478963837068</v>
      </c>
      <c r="N55" s="316">
        <v>228.31600000000003</v>
      </c>
      <c r="O55" s="315">
        <v>4.694</v>
      </c>
      <c r="P55" s="314">
        <v>0</v>
      </c>
      <c r="Q55" s="315">
        <v>0.16999999999999998</v>
      </c>
      <c r="R55" s="314">
        <f t="shared" si="4"/>
        <v>233.18</v>
      </c>
      <c r="S55" s="317">
        <f t="shared" si="5"/>
        <v>0.0012290653493540245</v>
      </c>
      <c r="T55" s="316">
        <v>190.64399999999998</v>
      </c>
      <c r="U55" s="315">
        <v>45.911</v>
      </c>
      <c r="V55" s="314"/>
      <c r="W55" s="315">
        <v>11.767</v>
      </c>
      <c r="X55" s="314">
        <f t="shared" si="6"/>
        <v>248.32199999999997</v>
      </c>
      <c r="Y55" s="313">
        <f t="shared" si="7"/>
        <v>-0.06097727950000387</v>
      </c>
    </row>
    <row r="56" ht="15" thickTop="1">
      <c r="A56" s="207" t="s">
        <v>44</v>
      </c>
    </row>
    <row r="57" ht="14.25">
      <c r="A57" s="207" t="s">
        <v>58</v>
      </c>
    </row>
    <row r="58" ht="14.25">
      <c r="A58" s="214" t="s">
        <v>29</v>
      </c>
    </row>
  </sheetData>
  <sheetProtection/>
  <mergeCells count="26">
    <mergeCell ref="N6:R6"/>
    <mergeCell ref="T6:X6"/>
    <mergeCell ref="M6:M8"/>
    <mergeCell ref="S6:S8"/>
    <mergeCell ref="B5:M5"/>
    <mergeCell ref="N5:Y5"/>
    <mergeCell ref="F7:F8"/>
    <mergeCell ref="H6:L6"/>
    <mergeCell ref="R7:R8"/>
    <mergeCell ref="X7:X8"/>
    <mergeCell ref="X1:Y1"/>
    <mergeCell ref="A3:Y3"/>
    <mergeCell ref="A5:A8"/>
    <mergeCell ref="G6:G8"/>
    <mergeCell ref="B6:F6"/>
    <mergeCell ref="Y6:Y8"/>
    <mergeCell ref="D7:E7"/>
    <mergeCell ref="B7:C7"/>
    <mergeCell ref="V7:W7"/>
    <mergeCell ref="A4:Y4"/>
    <mergeCell ref="H7:I7"/>
    <mergeCell ref="J7:K7"/>
    <mergeCell ref="L7:L8"/>
    <mergeCell ref="N7:O7"/>
    <mergeCell ref="P7:Q7"/>
    <mergeCell ref="T7:U7"/>
  </mergeCells>
  <conditionalFormatting sqref="Y56:Y65536 M56:M65536 Y3 M3 M5:M8 Y5:Y8">
    <cfRule type="cellIs" priority="3" dxfId="68" operator="lessThan" stopIfTrue="1">
      <formula>0</formula>
    </cfRule>
  </conditionalFormatting>
  <conditionalFormatting sqref="Y9:Y46 M9:M46 M48:M55 Y48:Y55">
    <cfRule type="cellIs" priority="4" dxfId="68" operator="lessThan" stopIfTrue="1">
      <formula>0</formula>
    </cfRule>
    <cfRule type="cellIs" priority="5" dxfId="70" operator="greaterThanOrEqual" stopIfTrue="1">
      <formula>0</formula>
    </cfRule>
  </conditionalFormatting>
  <conditionalFormatting sqref="Y47 M47">
    <cfRule type="cellIs" priority="1" dxfId="68" operator="lessThan" stopIfTrue="1">
      <formula>0</formula>
    </cfRule>
    <cfRule type="cellIs" priority="2" dxfId="70" operator="greaterThanOrEqual" stopIfTrue="1">
      <formula>0</formula>
    </cfRule>
  </conditionalFormatting>
  <hyperlinks>
    <hyperlink ref="X1:Y1" location="INDICE!A1" display="Volver al Indice"/>
  </hyperlinks>
  <printOptions/>
  <pageMargins left="0.2" right="0.22" top="0.54" bottom="0.1968503937007874" header="0.15748031496062992" footer="0.15748031496062992"/>
  <pageSetup horizontalDpi="600" verticalDpi="600" orientation="landscape" scale="77" r:id="rId1"/>
</worksheet>
</file>

<file path=xl/worksheets/sheet15.xml><?xml version="1.0" encoding="utf-8"?>
<worksheet xmlns="http://schemas.openxmlformats.org/spreadsheetml/2006/main" xmlns:r="http://schemas.openxmlformats.org/officeDocument/2006/relationships">
  <sheetPr>
    <tabColor indexed="30"/>
  </sheetPr>
  <dimension ref="A1:Y45"/>
  <sheetViews>
    <sheetView showGridLines="0" zoomScale="80" zoomScaleNormal="80" zoomScalePageLayoutView="0" workbookViewId="0" topLeftCell="A1">
      <selection activeCell="A1" sqref="A1"/>
    </sheetView>
  </sheetViews>
  <sheetFormatPr defaultColWidth="8.00390625" defaultRowHeight="15"/>
  <cols>
    <col min="1" max="1" width="20.28125" style="214" customWidth="1"/>
    <col min="2" max="2" width="8.57421875" style="214" customWidth="1"/>
    <col min="3" max="3" width="9.7109375" style="214" bestFit="1" customWidth="1"/>
    <col min="4" max="4" width="8.00390625" style="214" bestFit="1" customWidth="1"/>
    <col min="5" max="5" width="9.7109375" style="214" bestFit="1" customWidth="1"/>
    <col min="6" max="6" width="9.421875" style="214" bestFit="1" customWidth="1"/>
    <col min="7" max="7" width="10.140625" style="214" bestFit="1" customWidth="1"/>
    <col min="8" max="8" width="9.28125" style="214" bestFit="1" customWidth="1"/>
    <col min="9" max="9" width="9.7109375" style="214" bestFit="1" customWidth="1"/>
    <col min="10" max="10" width="8.57421875" style="214" customWidth="1"/>
    <col min="11" max="11" width="9.7109375" style="214" bestFit="1" customWidth="1"/>
    <col min="12" max="12" width="9.28125" style="214" bestFit="1" customWidth="1"/>
    <col min="13" max="13" width="10.57421875" style="214" customWidth="1"/>
    <col min="14" max="14" width="9.7109375" style="214" customWidth="1"/>
    <col min="15" max="15" width="10.8515625" style="214" customWidth="1"/>
    <col min="16" max="16" width="9.57421875" style="214" customWidth="1"/>
    <col min="17" max="17" width="10.140625" style="214" customWidth="1"/>
    <col min="18" max="18" width="10.57421875" style="214" customWidth="1"/>
    <col min="19" max="19" width="10.140625" style="214" bestFit="1" customWidth="1"/>
    <col min="20" max="20" width="10.421875" style="214" customWidth="1"/>
    <col min="21" max="23" width="10.28125" style="214" customWidth="1"/>
    <col min="24" max="24" width="10.421875" style="214" customWidth="1"/>
    <col min="25" max="25" width="8.7109375" style="214" bestFit="1" customWidth="1"/>
    <col min="26" max="16384" width="8.00390625" style="214" customWidth="1"/>
  </cols>
  <sheetData>
    <row r="1" spans="24:25" ht="18.75" thickBot="1">
      <c r="X1" s="600" t="s">
        <v>28</v>
      </c>
      <c r="Y1" s="601"/>
    </row>
    <row r="2" ht="5.25" customHeight="1" thickBot="1"/>
    <row r="3" spans="1:25" ht="24.75" customHeight="1" thickTop="1">
      <c r="A3" s="662" t="s">
        <v>75</v>
      </c>
      <c r="B3" s="663"/>
      <c r="C3" s="663"/>
      <c r="D3" s="663"/>
      <c r="E3" s="663"/>
      <c r="F3" s="663"/>
      <c r="G3" s="663"/>
      <c r="H3" s="663"/>
      <c r="I3" s="663"/>
      <c r="J3" s="663"/>
      <c r="K3" s="663"/>
      <c r="L3" s="663"/>
      <c r="M3" s="663"/>
      <c r="N3" s="663"/>
      <c r="O3" s="663"/>
      <c r="P3" s="663"/>
      <c r="Q3" s="663"/>
      <c r="R3" s="663"/>
      <c r="S3" s="663"/>
      <c r="T3" s="663"/>
      <c r="U3" s="663"/>
      <c r="V3" s="663"/>
      <c r="W3" s="663"/>
      <c r="X3" s="663"/>
      <c r="Y3" s="664"/>
    </row>
    <row r="4" spans="1:25" ht="21" customHeight="1" thickBot="1">
      <c r="A4" s="671" t="s">
        <v>46</v>
      </c>
      <c r="B4" s="672"/>
      <c r="C4" s="672"/>
      <c r="D4" s="672"/>
      <c r="E4" s="672"/>
      <c r="F4" s="672"/>
      <c r="G4" s="672"/>
      <c r="H4" s="672"/>
      <c r="I4" s="672"/>
      <c r="J4" s="672"/>
      <c r="K4" s="672"/>
      <c r="L4" s="672"/>
      <c r="M4" s="672"/>
      <c r="N4" s="672"/>
      <c r="O4" s="672"/>
      <c r="P4" s="672"/>
      <c r="Q4" s="672"/>
      <c r="R4" s="672"/>
      <c r="S4" s="672"/>
      <c r="T4" s="672"/>
      <c r="U4" s="672"/>
      <c r="V4" s="672"/>
      <c r="W4" s="672"/>
      <c r="X4" s="672"/>
      <c r="Y4" s="673"/>
    </row>
    <row r="5" spans="1:25" s="363" customFormat="1" ht="15.75" customHeight="1" thickBot="1" thickTop="1">
      <c r="A5" s="605" t="s">
        <v>74</v>
      </c>
      <c r="B5" s="655" t="s">
        <v>37</v>
      </c>
      <c r="C5" s="656"/>
      <c r="D5" s="656"/>
      <c r="E5" s="656"/>
      <c r="F5" s="656"/>
      <c r="G5" s="656"/>
      <c r="H5" s="656"/>
      <c r="I5" s="656"/>
      <c r="J5" s="657"/>
      <c r="K5" s="657"/>
      <c r="L5" s="657"/>
      <c r="M5" s="658"/>
      <c r="N5" s="655" t="s">
        <v>36</v>
      </c>
      <c r="O5" s="656"/>
      <c r="P5" s="656"/>
      <c r="Q5" s="656"/>
      <c r="R5" s="656"/>
      <c r="S5" s="656"/>
      <c r="T5" s="656"/>
      <c r="U5" s="656"/>
      <c r="V5" s="656"/>
      <c r="W5" s="656"/>
      <c r="X5" s="656"/>
      <c r="Y5" s="659"/>
    </row>
    <row r="6" spans="1:25" s="254" customFormat="1" ht="26.25" customHeight="1">
      <c r="A6" s="606"/>
      <c r="B6" s="647" t="s">
        <v>127</v>
      </c>
      <c r="C6" s="648"/>
      <c r="D6" s="648"/>
      <c r="E6" s="648"/>
      <c r="F6" s="648"/>
      <c r="G6" s="683" t="s">
        <v>35</v>
      </c>
      <c r="H6" s="647" t="s">
        <v>128</v>
      </c>
      <c r="I6" s="648"/>
      <c r="J6" s="648"/>
      <c r="K6" s="648"/>
      <c r="L6" s="648"/>
      <c r="M6" s="699" t="s">
        <v>34</v>
      </c>
      <c r="N6" s="647" t="s">
        <v>129</v>
      </c>
      <c r="O6" s="648"/>
      <c r="P6" s="648"/>
      <c r="Q6" s="648"/>
      <c r="R6" s="648"/>
      <c r="S6" s="683" t="s">
        <v>35</v>
      </c>
      <c r="T6" s="647" t="s">
        <v>130</v>
      </c>
      <c r="U6" s="648"/>
      <c r="V6" s="648"/>
      <c r="W6" s="648"/>
      <c r="X6" s="648"/>
      <c r="Y6" s="696" t="s">
        <v>34</v>
      </c>
    </row>
    <row r="7" spans="1:25" s="254" customFormat="1" ht="26.25" customHeight="1">
      <c r="A7" s="607"/>
      <c r="B7" s="670" t="s">
        <v>22</v>
      </c>
      <c r="C7" s="669"/>
      <c r="D7" s="668" t="s">
        <v>21</v>
      </c>
      <c r="E7" s="674"/>
      <c r="F7" s="660" t="s">
        <v>17</v>
      </c>
      <c r="G7" s="684"/>
      <c r="H7" s="670" t="s">
        <v>22</v>
      </c>
      <c r="I7" s="669"/>
      <c r="J7" s="668" t="s">
        <v>21</v>
      </c>
      <c r="K7" s="674"/>
      <c r="L7" s="660" t="s">
        <v>17</v>
      </c>
      <c r="M7" s="700"/>
      <c r="N7" s="670" t="s">
        <v>22</v>
      </c>
      <c r="O7" s="669"/>
      <c r="P7" s="668" t="s">
        <v>21</v>
      </c>
      <c r="Q7" s="674"/>
      <c r="R7" s="660" t="s">
        <v>17</v>
      </c>
      <c r="S7" s="684"/>
      <c r="T7" s="670" t="s">
        <v>22</v>
      </c>
      <c r="U7" s="669"/>
      <c r="V7" s="668" t="s">
        <v>21</v>
      </c>
      <c r="W7" s="674"/>
      <c r="X7" s="660" t="s">
        <v>17</v>
      </c>
      <c r="Y7" s="697"/>
    </row>
    <row r="8" spans="1:25" s="359" customFormat="1" ht="15" thickBot="1">
      <c r="A8" s="608"/>
      <c r="B8" s="362" t="s">
        <v>32</v>
      </c>
      <c r="C8" s="360" t="s">
        <v>31</v>
      </c>
      <c r="D8" s="361" t="s">
        <v>32</v>
      </c>
      <c r="E8" s="403" t="s">
        <v>31</v>
      </c>
      <c r="F8" s="661"/>
      <c r="G8" s="685"/>
      <c r="H8" s="362" t="s">
        <v>32</v>
      </c>
      <c r="I8" s="360" t="s">
        <v>31</v>
      </c>
      <c r="J8" s="361" t="s">
        <v>32</v>
      </c>
      <c r="K8" s="403" t="s">
        <v>31</v>
      </c>
      <c r="L8" s="661"/>
      <c r="M8" s="701"/>
      <c r="N8" s="362" t="s">
        <v>32</v>
      </c>
      <c r="O8" s="360" t="s">
        <v>31</v>
      </c>
      <c r="P8" s="361" t="s">
        <v>32</v>
      </c>
      <c r="Q8" s="403" t="s">
        <v>31</v>
      </c>
      <c r="R8" s="661"/>
      <c r="S8" s="685"/>
      <c r="T8" s="362" t="s">
        <v>32</v>
      </c>
      <c r="U8" s="360" t="s">
        <v>31</v>
      </c>
      <c r="V8" s="361" t="s">
        <v>32</v>
      </c>
      <c r="W8" s="403" t="s">
        <v>31</v>
      </c>
      <c r="X8" s="661"/>
      <c r="Y8" s="698"/>
    </row>
    <row r="9" spans="1:25" s="243" customFormat="1" ht="18" customHeight="1" thickBot="1" thickTop="1">
      <c r="A9" s="435" t="s">
        <v>24</v>
      </c>
      <c r="B9" s="433">
        <f>B10+B14+B25+B33+B38+B42</f>
        <v>29851.353</v>
      </c>
      <c r="C9" s="432">
        <f>C10+C14+C25+C33+C38+C42</f>
        <v>16788.541</v>
      </c>
      <c r="D9" s="430">
        <f>D10+D14+D25+D33+D38+D42</f>
        <v>6428.424999999998</v>
      </c>
      <c r="E9" s="431">
        <f>E10+E14+E25+E33+E38+E42</f>
        <v>2510.1610000000005</v>
      </c>
      <c r="F9" s="430">
        <f aca="true" t="shared" si="0" ref="F9:F42">SUM(B9:E9)</f>
        <v>55578.479999999996</v>
      </c>
      <c r="G9" s="434">
        <f aca="true" t="shared" si="1" ref="G9:G42">F9/$F$9</f>
        <v>1</v>
      </c>
      <c r="H9" s="433">
        <f>H10+H14+H25+H33+H38+H42</f>
        <v>28187.765999999996</v>
      </c>
      <c r="I9" s="432">
        <f>I10+I14+I25+I33+I38+I42</f>
        <v>16365.85</v>
      </c>
      <c r="J9" s="430">
        <f>J10+J14+J25+J33+J38+J42</f>
        <v>5513.469000000001</v>
      </c>
      <c r="K9" s="431">
        <f>K10+K14+K25+K33+K38+K42</f>
        <v>1443.6750000000002</v>
      </c>
      <c r="L9" s="430">
        <f aca="true" t="shared" si="2" ref="L9:L42">SUM(H9:K9)</f>
        <v>51510.759999999995</v>
      </c>
      <c r="M9" s="429">
        <f aca="true" t="shared" si="3" ref="M9:M24">IF(ISERROR(F9/L9-1),"         /0",(F9/L9-1))</f>
        <v>0.07896835534944557</v>
      </c>
      <c r="N9" s="433">
        <f>N10+N14+N25+N33+N38+N42</f>
        <v>100839.19900000002</v>
      </c>
      <c r="O9" s="432">
        <f>O10+O14+O25+O33+O38+O42</f>
        <v>62587.903</v>
      </c>
      <c r="P9" s="430">
        <f>P10+P14+P25+P33+P38+P42</f>
        <v>17670.246</v>
      </c>
      <c r="Q9" s="431">
        <f>Q10+Q14+Q25+Q33+Q38+Q42</f>
        <v>8624.053</v>
      </c>
      <c r="R9" s="430">
        <f aca="true" t="shared" si="4" ref="R9:R42">SUM(N9:Q9)</f>
        <v>189721.401</v>
      </c>
      <c r="S9" s="434">
        <f aca="true" t="shared" si="5" ref="S9:S42">R9/$R$9</f>
        <v>1</v>
      </c>
      <c r="T9" s="433">
        <f>T10+T14+T25+T33+T38+T42</f>
        <v>104470.72099999999</v>
      </c>
      <c r="U9" s="432">
        <f>U10+U14+U25+U33+U38+U42</f>
        <v>63008.49500000001</v>
      </c>
      <c r="V9" s="430">
        <f>V10+V14+V25+V33+V38+V42</f>
        <v>11608.006000000001</v>
      </c>
      <c r="W9" s="431">
        <f>W10+W14+W25+W33+W38+W42</f>
        <v>4478.147</v>
      </c>
      <c r="X9" s="430">
        <f aca="true" t="shared" si="6" ref="X9:X41">SUM(T9:W9)</f>
        <v>183565.369</v>
      </c>
      <c r="Y9" s="429">
        <f>IF(ISERROR(R9/X9-1),"         /0",(R9/X9-1))</f>
        <v>0.03353591166752157</v>
      </c>
    </row>
    <row r="10" spans="1:25" s="376" customFormat="1" ht="18.75" customHeight="1">
      <c r="A10" s="385" t="s">
        <v>64</v>
      </c>
      <c r="B10" s="382">
        <f>SUM(B11:B13)</f>
        <v>21005.128999999997</v>
      </c>
      <c r="C10" s="381">
        <f>SUM(C11:C13)</f>
        <v>8146.2570000000005</v>
      </c>
      <c r="D10" s="380">
        <f>SUM(D11:D13)</f>
        <v>6070.069999999999</v>
      </c>
      <c r="E10" s="379">
        <f>SUM(E11:E13)</f>
        <v>2446.7740000000003</v>
      </c>
      <c r="F10" s="380">
        <f t="shared" si="0"/>
        <v>37668.229999999996</v>
      </c>
      <c r="G10" s="383">
        <f t="shared" si="1"/>
        <v>0.6777484738697424</v>
      </c>
      <c r="H10" s="382">
        <f>SUM(H11:H13)</f>
        <v>19476.142999999996</v>
      </c>
      <c r="I10" s="381">
        <f>SUM(I11:I13)</f>
        <v>8928.356</v>
      </c>
      <c r="J10" s="380">
        <f>SUM(J11:J13)</f>
        <v>5167.240000000001</v>
      </c>
      <c r="K10" s="379">
        <f>SUM(K11:K13)</f>
        <v>1181.824</v>
      </c>
      <c r="L10" s="380">
        <f t="shared" si="2"/>
        <v>34753.562999999995</v>
      </c>
      <c r="M10" s="384">
        <f t="shared" si="3"/>
        <v>0.08386671029960291</v>
      </c>
      <c r="N10" s="382">
        <f>SUM(N11:N13)</f>
        <v>65584.25</v>
      </c>
      <c r="O10" s="381">
        <f>SUM(O11:O13)</f>
        <v>29106.713999999996</v>
      </c>
      <c r="P10" s="380">
        <f>SUM(P11:P13)</f>
        <v>16495.565000000002</v>
      </c>
      <c r="Q10" s="379">
        <f>SUM(Q11:Q13)</f>
        <v>7822.971</v>
      </c>
      <c r="R10" s="380">
        <f t="shared" si="4"/>
        <v>119009.5</v>
      </c>
      <c r="S10" s="383">
        <f t="shared" si="5"/>
        <v>0.627285584929873</v>
      </c>
      <c r="T10" s="382">
        <f>SUM(T11:T13)</f>
        <v>72266.37099999998</v>
      </c>
      <c r="U10" s="381">
        <f>SUM(U11:U13)</f>
        <v>34353.937000000005</v>
      </c>
      <c r="V10" s="380">
        <f>SUM(V11:V13)</f>
        <v>10412.728000000001</v>
      </c>
      <c r="W10" s="379">
        <f>SUM(W11:W13)</f>
        <v>3045.503</v>
      </c>
      <c r="X10" s="380">
        <f t="shared" si="6"/>
        <v>120078.53899999999</v>
      </c>
      <c r="Y10" s="377">
        <f aca="true" t="shared" si="7" ref="Y10:Y42">IF(ISERROR(R10/X10-1),"         /0",IF(R10/X10&gt;5,"  *  ",(R10/X10-1)))</f>
        <v>-0.008902831504303932</v>
      </c>
    </row>
    <row r="11" spans="1:25" ht="18.75" customHeight="1">
      <c r="A11" s="327" t="s">
        <v>314</v>
      </c>
      <c r="B11" s="325">
        <v>20768.460999999996</v>
      </c>
      <c r="C11" s="322">
        <v>7862.854000000001</v>
      </c>
      <c r="D11" s="321">
        <v>6070.069999999999</v>
      </c>
      <c r="E11" s="374">
        <v>2446.7740000000003</v>
      </c>
      <c r="F11" s="321">
        <f t="shared" si="0"/>
        <v>37148.15899999999</v>
      </c>
      <c r="G11" s="324">
        <f t="shared" si="1"/>
        <v>0.6683910571141923</v>
      </c>
      <c r="H11" s="325">
        <v>19310.057999999994</v>
      </c>
      <c r="I11" s="322">
        <v>8843.149</v>
      </c>
      <c r="J11" s="321">
        <v>5167.240000000001</v>
      </c>
      <c r="K11" s="374">
        <v>1181.824</v>
      </c>
      <c r="L11" s="321">
        <f t="shared" si="2"/>
        <v>34502.27099999999</v>
      </c>
      <c r="M11" s="326">
        <f t="shared" si="3"/>
        <v>0.0766873577684204</v>
      </c>
      <c r="N11" s="325">
        <v>64779.71400000001</v>
      </c>
      <c r="O11" s="322">
        <v>28024.250999999997</v>
      </c>
      <c r="P11" s="321">
        <v>16495.565000000002</v>
      </c>
      <c r="Q11" s="374">
        <v>7822.971</v>
      </c>
      <c r="R11" s="321">
        <f t="shared" si="4"/>
        <v>117122.501</v>
      </c>
      <c r="S11" s="324">
        <f t="shared" si="5"/>
        <v>0.6173394270897251</v>
      </c>
      <c r="T11" s="325">
        <v>71690.36999999998</v>
      </c>
      <c r="U11" s="322">
        <v>34050.217000000004</v>
      </c>
      <c r="V11" s="321">
        <v>10320.588000000002</v>
      </c>
      <c r="W11" s="374">
        <v>3045.503</v>
      </c>
      <c r="X11" s="321">
        <f t="shared" si="6"/>
        <v>119106.67799999999</v>
      </c>
      <c r="Y11" s="320">
        <f t="shared" si="7"/>
        <v>-0.016658822438150644</v>
      </c>
    </row>
    <row r="12" spans="1:25" ht="18.75" customHeight="1">
      <c r="A12" s="327" t="s">
        <v>316</v>
      </c>
      <c r="B12" s="325">
        <v>133.258</v>
      </c>
      <c r="C12" s="322">
        <v>228.101</v>
      </c>
      <c r="D12" s="321">
        <v>0</v>
      </c>
      <c r="E12" s="374">
        <v>0</v>
      </c>
      <c r="F12" s="321">
        <f t="shared" si="0"/>
        <v>361.35900000000004</v>
      </c>
      <c r="G12" s="324">
        <f t="shared" si="1"/>
        <v>0.006501779105869755</v>
      </c>
      <c r="H12" s="325">
        <v>83.667</v>
      </c>
      <c r="I12" s="322">
        <v>3.545</v>
      </c>
      <c r="J12" s="321"/>
      <c r="K12" s="374"/>
      <c r="L12" s="321">
        <f t="shared" si="2"/>
        <v>87.212</v>
      </c>
      <c r="M12" s="326">
        <f t="shared" si="3"/>
        <v>3.143455029124433</v>
      </c>
      <c r="N12" s="325">
        <v>421.791</v>
      </c>
      <c r="O12" s="322">
        <v>832.993</v>
      </c>
      <c r="P12" s="321"/>
      <c r="Q12" s="374"/>
      <c r="R12" s="321">
        <f t="shared" si="4"/>
        <v>1254.784</v>
      </c>
      <c r="S12" s="324">
        <f t="shared" si="5"/>
        <v>0.006613824235885755</v>
      </c>
      <c r="T12" s="325">
        <v>236.70999999999998</v>
      </c>
      <c r="U12" s="322">
        <v>58.069</v>
      </c>
      <c r="V12" s="321">
        <v>92.14</v>
      </c>
      <c r="W12" s="374">
        <v>0</v>
      </c>
      <c r="X12" s="321">
        <f t="shared" si="6"/>
        <v>386.919</v>
      </c>
      <c r="Y12" s="320">
        <f t="shared" si="7"/>
        <v>2.243014687828719</v>
      </c>
    </row>
    <row r="13" spans="1:25" ht="18.75" customHeight="1" thickBot="1">
      <c r="A13" s="350" t="s">
        <v>315</v>
      </c>
      <c r="B13" s="347">
        <v>103.41</v>
      </c>
      <c r="C13" s="346">
        <v>55.302</v>
      </c>
      <c r="D13" s="345">
        <v>0</v>
      </c>
      <c r="E13" s="390">
        <v>0</v>
      </c>
      <c r="F13" s="345">
        <f t="shared" si="0"/>
        <v>158.712</v>
      </c>
      <c r="G13" s="348">
        <f t="shared" si="1"/>
        <v>0.002855637649680236</v>
      </c>
      <c r="H13" s="347">
        <v>82.41799999999999</v>
      </c>
      <c r="I13" s="346">
        <v>81.662</v>
      </c>
      <c r="J13" s="345"/>
      <c r="K13" s="390"/>
      <c r="L13" s="345">
        <f t="shared" si="2"/>
        <v>164.07999999999998</v>
      </c>
      <c r="M13" s="349">
        <f t="shared" si="3"/>
        <v>-0.03271574841540714</v>
      </c>
      <c r="N13" s="347">
        <v>382.745</v>
      </c>
      <c r="O13" s="346">
        <v>249.47</v>
      </c>
      <c r="P13" s="345"/>
      <c r="Q13" s="390"/>
      <c r="R13" s="345">
        <f t="shared" si="4"/>
        <v>632.215</v>
      </c>
      <c r="S13" s="348">
        <f t="shared" si="5"/>
        <v>0.003332333604262178</v>
      </c>
      <c r="T13" s="347">
        <v>339.2910000000001</v>
      </c>
      <c r="U13" s="346">
        <v>245.651</v>
      </c>
      <c r="V13" s="345"/>
      <c r="W13" s="390"/>
      <c r="X13" s="345">
        <f t="shared" si="6"/>
        <v>584.9420000000001</v>
      </c>
      <c r="Y13" s="344">
        <f t="shared" si="7"/>
        <v>0.08081655959052325</v>
      </c>
    </row>
    <row r="14" spans="1:25" s="376" customFormat="1" ht="18.75" customHeight="1">
      <c r="A14" s="385" t="s">
        <v>63</v>
      </c>
      <c r="B14" s="382">
        <f>SUM(B15:B24)</f>
        <v>2772.2570000000005</v>
      </c>
      <c r="C14" s="381">
        <f>SUM(C15:C24)</f>
        <v>5123.445999999999</v>
      </c>
      <c r="D14" s="380">
        <f>SUM(D15:D24)</f>
        <v>0.054</v>
      </c>
      <c r="E14" s="379">
        <f>SUM(E15:E24)</f>
        <v>22.621</v>
      </c>
      <c r="F14" s="380">
        <f t="shared" si="0"/>
        <v>7918.378</v>
      </c>
      <c r="G14" s="383">
        <f t="shared" si="1"/>
        <v>0.14247201434799944</v>
      </c>
      <c r="H14" s="382">
        <f>SUM(H15:H24)</f>
        <v>2385.9849999999997</v>
      </c>
      <c r="I14" s="381">
        <f>SUM(I15:I24)</f>
        <v>4376.7029999999995</v>
      </c>
      <c r="J14" s="380">
        <f>SUM(J15:J24)</f>
        <v>172.323</v>
      </c>
      <c r="K14" s="379">
        <f>SUM(K15:K24)</f>
        <v>249.731</v>
      </c>
      <c r="L14" s="380">
        <f t="shared" si="2"/>
        <v>7184.741999999999</v>
      </c>
      <c r="M14" s="384">
        <f t="shared" si="3"/>
        <v>0.10211027758547209</v>
      </c>
      <c r="N14" s="382">
        <f>SUM(N15:N24)</f>
        <v>11431.846000000001</v>
      </c>
      <c r="O14" s="381">
        <f>SUM(O15:O24)</f>
        <v>19866.643</v>
      </c>
      <c r="P14" s="380">
        <f>SUM(P15:P24)</f>
        <v>11.539</v>
      </c>
      <c r="Q14" s="379">
        <f>SUM(Q15:Q24)</f>
        <v>661.1250000000002</v>
      </c>
      <c r="R14" s="380">
        <f t="shared" si="4"/>
        <v>31971.153000000002</v>
      </c>
      <c r="S14" s="383">
        <f t="shared" si="5"/>
        <v>0.1685163235749034</v>
      </c>
      <c r="T14" s="382">
        <f>SUM(T15:T24)</f>
        <v>8596.240000000003</v>
      </c>
      <c r="U14" s="381">
        <f>SUM(U15:U24)</f>
        <v>17149.609000000004</v>
      </c>
      <c r="V14" s="380">
        <f>SUM(V15:V24)</f>
        <v>613.662</v>
      </c>
      <c r="W14" s="379">
        <f>SUM(W15:W24)</f>
        <v>1173.0109999999997</v>
      </c>
      <c r="X14" s="380">
        <f t="shared" si="6"/>
        <v>27532.522000000008</v>
      </c>
      <c r="Y14" s="377">
        <f t="shared" si="7"/>
        <v>0.16121410890001253</v>
      </c>
    </row>
    <row r="15" spans="1:25" ht="18.75" customHeight="1">
      <c r="A15" s="342" t="s">
        <v>317</v>
      </c>
      <c r="B15" s="339">
        <v>1030.457</v>
      </c>
      <c r="C15" s="337">
        <v>2340.1049999999996</v>
      </c>
      <c r="D15" s="338">
        <v>0</v>
      </c>
      <c r="E15" s="386">
        <v>0</v>
      </c>
      <c r="F15" s="321">
        <f t="shared" si="0"/>
        <v>3370.562</v>
      </c>
      <c r="G15" s="324">
        <f t="shared" si="1"/>
        <v>0.060645091409480795</v>
      </c>
      <c r="H15" s="325">
        <v>443.4359999999999</v>
      </c>
      <c r="I15" s="337">
        <v>2200.922</v>
      </c>
      <c r="J15" s="338">
        <v>163.799</v>
      </c>
      <c r="K15" s="337">
        <v>167.44</v>
      </c>
      <c r="L15" s="338">
        <f t="shared" si="2"/>
        <v>2975.597</v>
      </c>
      <c r="M15" s="341">
        <f t="shared" si="3"/>
        <v>0.13273470836272505</v>
      </c>
      <c r="N15" s="339">
        <v>3963.986000000001</v>
      </c>
      <c r="O15" s="337">
        <v>9260.419000000004</v>
      </c>
      <c r="P15" s="338">
        <v>0.04</v>
      </c>
      <c r="Q15" s="337">
        <v>0.07</v>
      </c>
      <c r="R15" s="338">
        <f t="shared" si="4"/>
        <v>13224.515000000005</v>
      </c>
      <c r="S15" s="340">
        <f t="shared" si="5"/>
        <v>0.0697049195836373</v>
      </c>
      <c r="T15" s="343">
        <v>1994.7650000000006</v>
      </c>
      <c r="U15" s="337">
        <v>8322.945000000002</v>
      </c>
      <c r="V15" s="338">
        <v>545.224</v>
      </c>
      <c r="W15" s="386">
        <v>513.8789999999999</v>
      </c>
      <c r="X15" s="338">
        <f t="shared" si="6"/>
        <v>11376.813000000002</v>
      </c>
      <c r="Y15" s="336">
        <f t="shared" si="7"/>
        <v>0.1624094550908064</v>
      </c>
    </row>
    <row r="16" spans="1:25" ht="18.75" customHeight="1">
      <c r="A16" s="342" t="s">
        <v>319</v>
      </c>
      <c r="B16" s="339">
        <v>358.1560000000001</v>
      </c>
      <c r="C16" s="337">
        <v>1091.361</v>
      </c>
      <c r="D16" s="338">
        <v>0</v>
      </c>
      <c r="E16" s="386">
        <v>0</v>
      </c>
      <c r="F16" s="338">
        <f t="shared" si="0"/>
        <v>1449.5170000000003</v>
      </c>
      <c r="G16" s="340">
        <f t="shared" si="1"/>
        <v>0.02608054412427257</v>
      </c>
      <c r="H16" s="339">
        <v>623.497</v>
      </c>
      <c r="I16" s="337">
        <v>954.909</v>
      </c>
      <c r="J16" s="338">
        <v>0</v>
      </c>
      <c r="K16" s="337">
        <v>29.431</v>
      </c>
      <c r="L16" s="338">
        <f t="shared" si="2"/>
        <v>1607.837</v>
      </c>
      <c r="M16" s="341">
        <f t="shared" si="3"/>
        <v>-0.09846769293155944</v>
      </c>
      <c r="N16" s="339">
        <v>1248.6170000000002</v>
      </c>
      <c r="O16" s="337">
        <v>4281.8769999999995</v>
      </c>
      <c r="P16" s="338">
        <v>0</v>
      </c>
      <c r="Q16" s="337">
        <v>385.35900000000004</v>
      </c>
      <c r="R16" s="338">
        <f t="shared" si="4"/>
        <v>5915.853</v>
      </c>
      <c r="S16" s="340">
        <f t="shared" si="5"/>
        <v>0.031181790608851765</v>
      </c>
      <c r="T16" s="343">
        <v>1428.4950000000001</v>
      </c>
      <c r="U16" s="337">
        <v>3840.6689999999994</v>
      </c>
      <c r="V16" s="338">
        <v>0</v>
      </c>
      <c r="W16" s="337">
        <v>199.006</v>
      </c>
      <c r="X16" s="338">
        <f t="shared" si="6"/>
        <v>5468.17</v>
      </c>
      <c r="Y16" s="336">
        <f t="shared" si="7"/>
        <v>0.08187071726007056</v>
      </c>
    </row>
    <row r="17" spans="1:25" ht="18.75" customHeight="1">
      <c r="A17" s="342" t="s">
        <v>318</v>
      </c>
      <c r="B17" s="339">
        <v>390.278</v>
      </c>
      <c r="C17" s="337">
        <v>588.345</v>
      </c>
      <c r="D17" s="338">
        <v>0</v>
      </c>
      <c r="E17" s="386">
        <v>0</v>
      </c>
      <c r="F17" s="338">
        <f t="shared" si="0"/>
        <v>978.623</v>
      </c>
      <c r="G17" s="340">
        <f t="shared" si="1"/>
        <v>0.01760794825623155</v>
      </c>
      <c r="H17" s="339">
        <v>627.288</v>
      </c>
      <c r="I17" s="337">
        <v>478.66099999999994</v>
      </c>
      <c r="J17" s="338">
        <v>0</v>
      </c>
      <c r="K17" s="337"/>
      <c r="L17" s="338">
        <f t="shared" si="2"/>
        <v>1105.949</v>
      </c>
      <c r="M17" s="341">
        <f t="shared" si="3"/>
        <v>-0.11512827445026852</v>
      </c>
      <c r="N17" s="339">
        <v>1855.524</v>
      </c>
      <c r="O17" s="337">
        <v>2570.447</v>
      </c>
      <c r="P17" s="338">
        <v>0.158</v>
      </c>
      <c r="Q17" s="337">
        <v>24.554000000000002</v>
      </c>
      <c r="R17" s="338">
        <f t="shared" si="4"/>
        <v>4450.683</v>
      </c>
      <c r="S17" s="340">
        <f t="shared" si="5"/>
        <v>0.023459045613942096</v>
      </c>
      <c r="T17" s="343">
        <v>2444.0260000000007</v>
      </c>
      <c r="U17" s="337">
        <v>2180.714</v>
      </c>
      <c r="V17" s="338">
        <v>0</v>
      </c>
      <c r="W17" s="337">
        <v>13.43</v>
      </c>
      <c r="X17" s="338">
        <f t="shared" si="6"/>
        <v>4638.170000000001</v>
      </c>
      <c r="Y17" s="336">
        <f t="shared" si="7"/>
        <v>-0.04042262357783366</v>
      </c>
    </row>
    <row r="18" spans="1:25" ht="18.75" customHeight="1">
      <c r="A18" s="342" t="s">
        <v>321</v>
      </c>
      <c r="B18" s="339">
        <v>194.007</v>
      </c>
      <c r="C18" s="337">
        <v>480.666</v>
      </c>
      <c r="D18" s="338">
        <v>0</v>
      </c>
      <c r="E18" s="386">
        <v>0</v>
      </c>
      <c r="F18" s="338">
        <f t="shared" si="0"/>
        <v>674.673</v>
      </c>
      <c r="G18" s="340">
        <f t="shared" si="1"/>
        <v>0.012139104919745916</v>
      </c>
      <c r="H18" s="339">
        <v>155.47400000000002</v>
      </c>
      <c r="I18" s="337">
        <v>363.91</v>
      </c>
      <c r="J18" s="338">
        <v>0</v>
      </c>
      <c r="K18" s="337"/>
      <c r="L18" s="338">
        <f t="shared" si="2"/>
        <v>519.384</v>
      </c>
      <c r="M18" s="341">
        <f t="shared" si="3"/>
        <v>0.2989868767617023</v>
      </c>
      <c r="N18" s="339">
        <v>1862.0049999999997</v>
      </c>
      <c r="O18" s="337">
        <v>1806.9589999999998</v>
      </c>
      <c r="P18" s="338">
        <v>11.084</v>
      </c>
      <c r="Q18" s="337">
        <v>131.791</v>
      </c>
      <c r="R18" s="338">
        <f t="shared" si="4"/>
        <v>3811.8389999999995</v>
      </c>
      <c r="S18" s="340">
        <f t="shared" si="5"/>
        <v>0.020091771302068337</v>
      </c>
      <c r="T18" s="343">
        <v>515.288</v>
      </c>
      <c r="U18" s="337">
        <v>1170.403</v>
      </c>
      <c r="V18" s="338">
        <v>0</v>
      </c>
      <c r="W18" s="337">
        <v>100.343</v>
      </c>
      <c r="X18" s="338">
        <f t="shared" si="6"/>
        <v>1786.034</v>
      </c>
      <c r="Y18" s="336">
        <f t="shared" si="7"/>
        <v>1.1342477242874431</v>
      </c>
    </row>
    <row r="19" spans="1:25" ht="18.75" customHeight="1">
      <c r="A19" s="342" t="s">
        <v>320</v>
      </c>
      <c r="B19" s="339">
        <v>561.037</v>
      </c>
      <c r="C19" s="337">
        <v>65.843</v>
      </c>
      <c r="D19" s="338">
        <v>0</v>
      </c>
      <c r="E19" s="386">
        <v>22.479</v>
      </c>
      <c r="F19" s="338">
        <f t="shared" si="0"/>
        <v>649.359</v>
      </c>
      <c r="G19" s="340">
        <f t="shared" si="1"/>
        <v>0.011683640862434527</v>
      </c>
      <c r="H19" s="339">
        <v>323.26199999999994</v>
      </c>
      <c r="I19" s="337">
        <v>74.455</v>
      </c>
      <c r="J19" s="338">
        <v>8.524</v>
      </c>
      <c r="K19" s="337">
        <v>52.86</v>
      </c>
      <c r="L19" s="338">
        <f t="shared" si="2"/>
        <v>459.10099999999994</v>
      </c>
      <c r="M19" s="341">
        <f t="shared" si="3"/>
        <v>0.41441425742919336</v>
      </c>
      <c r="N19" s="339">
        <v>1465.0500000000002</v>
      </c>
      <c r="O19" s="337">
        <v>176.89800000000002</v>
      </c>
      <c r="P19" s="338">
        <v>0</v>
      </c>
      <c r="Q19" s="337">
        <v>119.036</v>
      </c>
      <c r="R19" s="338">
        <f t="shared" si="4"/>
        <v>1760.9840000000004</v>
      </c>
      <c r="S19" s="340">
        <f t="shared" si="5"/>
        <v>0.009281947058782263</v>
      </c>
      <c r="T19" s="343">
        <v>1272.4340000000004</v>
      </c>
      <c r="U19" s="337">
        <v>387.18300000000005</v>
      </c>
      <c r="V19" s="338">
        <v>68.43799999999999</v>
      </c>
      <c r="W19" s="337">
        <v>130.132</v>
      </c>
      <c r="X19" s="338">
        <f t="shared" si="6"/>
        <v>1858.1870000000004</v>
      </c>
      <c r="Y19" s="336">
        <f t="shared" si="7"/>
        <v>-0.052310666256948246</v>
      </c>
    </row>
    <row r="20" spans="1:25" ht="18.75" customHeight="1">
      <c r="A20" s="342" t="s">
        <v>322</v>
      </c>
      <c r="B20" s="339">
        <v>182.462</v>
      </c>
      <c r="C20" s="337">
        <v>351.262</v>
      </c>
      <c r="D20" s="338">
        <v>0</v>
      </c>
      <c r="E20" s="386">
        <v>0</v>
      </c>
      <c r="F20" s="338">
        <f t="shared" si="0"/>
        <v>533.7239999999999</v>
      </c>
      <c r="G20" s="340">
        <f t="shared" si="1"/>
        <v>0.009603069389447138</v>
      </c>
      <c r="H20" s="339">
        <v>188.796</v>
      </c>
      <c r="I20" s="337">
        <v>301.838</v>
      </c>
      <c r="J20" s="338">
        <v>0</v>
      </c>
      <c r="K20" s="337"/>
      <c r="L20" s="338">
        <f t="shared" si="2"/>
        <v>490.634</v>
      </c>
      <c r="M20" s="341">
        <f t="shared" si="3"/>
        <v>0.08782514053245372</v>
      </c>
      <c r="N20" s="339">
        <v>656.7090000000001</v>
      </c>
      <c r="O20" s="337">
        <v>1173.301</v>
      </c>
      <c r="P20" s="338">
        <v>0</v>
      </c>
      <c r="Q20" s="337"/>
      <c r="R20" s="338">
        <f t="shared" si="4"/>
        <v>1830.01</v>
      </c>
      <c r="S20" s="340">
        <f t="shared" si="5"/>
        <v>0.009645775280776047</v>
      </c>
      <c r="T20" s="343">
        <v>836.7900000000002</v>
      </c>
      <c r="U20" s="337">
        <v>1239.031</v>
      </c>
      <c r="V20" s="338">
        <v>0</v>
      </c>
      <c r="W20" s="337">
        <v>216.221</v>
      </c>
      <c r="X20" s="338">
        <f t="shared" si="6"/>
        <v>2292.042</v>
      </c>
      <c r="Y20" s="336">
        <f t="shared" si="7"/>
        <v>-0.20158094834213336</v>
      </c>
    </row>
    <row r="21" spans="1:25" ht="18.75" customHeight="1">
      <c r="A21" s="342" t="s">
        <v>340</v>
      </c>
      <c r="B21" s="339">
        <v>14.878</v>
      </c>
      <c r="C21" s="337">
        <v>116.548</v>
      </c>
      <c r="D21" s="338">
        <v>0</v>
      </c>
      <c r="E21" s="337">
        <v>0</v>
      </c>
      <c r="F21" s="338">
        <f t="shared" si="0"/>
        <v>131.426</v>
      </c>
      <c r="G21" s="340">
        <f t="shared" si="1"/>
        <v>0.0023646922333968113</v>
      </c>
      <c r="H21" s="339">
        <v>2.083</v>
      </c>
      <c r="I21" s="337">
        <v>0.696</v>
      </c>
      <c r="J21" s="338"/>
      <c r="K21" s="337"/>
      <c r="L21" s="338">
        <f t="shared" si="2"/>
        <v>2.779</v>
      </c>
      <c r="M21" s="341" t="s">
        <v>51</v>
      </c>
      <c r="N21" s="339">
        <v>208.687</v>
      </c>
      <c r="O21" s="337">
        <v>323.269</v>
      </c>
      <c r="P21" s="338"/>
      <c r="Q21" s="337"/>
      <c r="R21" s="338">
        <f t="shared" si="4"/>
        <v>531.956</v>
      </c>
      <c r="S21" s="340">
        <f t="shared" si="5"/>
        <v>0.0028038797794878185</v>
      </c>
      <c r="T21" s="343">
        <v>4.938000000000001</v>
      </c>
      <c r="U21" s="337">
        <v>2.0250000000000004</v>
      </c>
      <c r="V21" s="338"/>
      <c r="W21" s="337"/>
      <c r="X21" s="338">
        <f t="shared" si="6"/>
        <v>6.963000000000001</v>
      </c>
      <c r="Y21" s="336" t="str">
        <f t="shared" si="7"/>
        <v>  *  </v>
      </c>
    </row>
    <row r="22" spans="1:25" ht="18.75" customHeight="1">
      <c r="A22" s="342" t="s">
        <v>324</v>
      </c>
      <c r="B22" s="339">
        <v>13.46</v>
      </c>
      <c r="C22" s="337">
        <v>69.869</v>
      </c>
      <c r="D22" s="338">
        <v>0</v>
      </c>
      <c r="E22" s="337">
        <v>0</v>
      </c>
      <c r="F22" s="338">
        <f t="shared" si="0"/>
        <v>83.32900000000001</v>
      </c>
      <c r="G22" s="340">
        <f t="shared" si="1"/>
        <v>0.001499303327474951</v>
      </c>
      <c r="H22" s="339">
        <v>0.537</v>
      </c>
      <c r="I22" s="337">
        <v>1.18</v>
      </c>
      <c r="J22" s="338"/>
      <c r="K22" s="337"/>
      <c r="L22" s="338">
        <f t="shared" si="2"/>
        <v>1.717</v>
      </c>
      <c r="M22" s="341" t="s">
        <v>51</v>
      </c>
      <c r="N22" s="339">
        <v>56.13499999999999</v>
      </c>
      <c r="O22" s="337">
        <v>252.992</v>
      </c>
      <c r="P22" s="338"/>
      <c r="Q22" s="337"/>
      <c r="R22" s="338">
        <f t="shared" si="4"/>
        <v>309.12699999999995</v>
      </c>
      <c r="S22" s="340">
        <f t="shared" si="5"/>
        <v>0.0016293733778615725</v>
      </c>
      <c r="T22" s="343">
        <v>2.458</v>
      </c>
      <c r="U22" s="337">
        <v>3.338</v>
      </c>
      <c r="V22" s="338"/>
      <c r="W22" s="337"/>
      <c r="X22" s="338">
        <f t="shared" si="6"/>
        <v>5.796</v>
      </c>
      <c r="Y22" s="336" t="str">
        <f t="shared" si="7"/>
        <v>  *  </v>
      </c>
    </row>
    <row r="23" spans="1:25" ht="18.75" customHeight="1">
      <c r="A23" s="342" t="s">
        <v>323</v>
      </c>
      <c r="B23" s="339">
        <v>27.522</v>
      </c>
      <c r="C23" s="337">
        <v>19.447000000000003</v>
      </c>
      <c r="D23" s="338">
        <v>0</v>
      </c>
      <c r="E23" s="337">
        <v>0</v>
      </c>
      <c r="F23" s="338">
        <f t="shared" si="0"/>
        <v>46.969</v>
      </c>
      <c r="G23" s="340">
        <f t="shared" si="1"/>
        <v>0.0008450932807086485</v>
      </c>
      <c r="H23" s="339">
        <v>21.612000000000002</v>
      </c>
      <c r="I23" s="337">
        <v>0.132</v>
      </c>
      <c r="J23" s="338"/>
      <c r="K23" s="337"/>
      <c r="L23" s="338">
        <f t="shared" si="2"/>
        <v>21.744000000000003</v>
      </c>
      <c r="M23" s="341">
        <f t="shared" si="3"/>
        <v>1.1600901398086827</v>
      </c>
      <c r="N23" s="339">
        <v>115.133</v>
      </c>
      <c r="O23" s="337">
        <v>20.481</v>
      </c>
      <c r="P23" s="338">
        <v>0</v>
      </c>
      <c r="Q23" s="337">
        <v>0</v>
      </c>
      <c r="R23" s="338">
        <f t="shared" si="4"/>
        <v>135.614</v>
      </c>
      <c r="S23" s="340">
        <f t="shared" si="5"/>
        <v>0.000714806022331661</v>
      </c>
      <c r="T23" s="343">
        <v>97.046</v>
      </c>
      <c r="U23" s="337">
        <v>3.3009999999999997</v>
      </c>
      <c r="V23" s="338"/>
      <c r="W23" s="337"/>
      <c r="X23" s="338">
        <f t="shared" si="6"/>
        <v>100.34700000000001</v>
      </c>
      <c r="Y23" s="336">
        <f t="shared" si="7"/>
        <v>0.35145046687992654</v>
      </c>
    </row>
    <row r="24" spans="1:25" ht="18.75" customHeight="1" thickBot="1">
      <c r="A24" s="342" t="s">
        <v>59</v>
      </c>
      <c r="B24" s="339">
        <v>0</v>
      </c>
      <c r="C24" s="337">
        <v>0</v>
      </c>
      <c r="D24" s="338">
        <v>0.054</v>
      </c>
      <c r="E24" s="337">
        <v>0.142</v>
      </c>
      <c r="F24" s="338">
        <f t="shared" si="0"/>
        <v>0.19599999999999998</v>
      </c>
      <c r="G24" s="340">
        <f t="shared" si="1"/>
        <v>3.5265448065510247E-06</v>
      </c>
      <c r="H24" s="339">
        <v>0</v>
      </c>
      <c r="I24" s="337"/>
      <c r="J24" s="338"/>
      <c r="K24" s="337"/>
      <c r="L24" s="338">
        <f t="shared" si="2"/>
        <v>0</v>
      </c>
      <c r="M24" s="341" t="str">
        <f t="shared" si="3"/>
        <v>         /0</v>
      </c>
      <c r="N24" s="339">
        <v>0</v>
      </c>
      <c r="O24" s="337"/>
      <c r="P24" s="338">
        <v>0.257</v>
      </c>
      <c r="Q24" s="337">
        <v>0.31499999999999995</v>
      </c>
      <c r="R24" s="338">
        <f t="shared" si="4"/>
        <v>0.572</v>
      </c>
      <c r="S24" s="340">
        <f t="shared" si="5"/>
        <v>3.0149471645531436E-06</v>
      </c>
      <c r="T24" s="343">
        <v>0</v>
      </c>
      <c r="U24" s="337"/>
      <c r="V24" s="338"/>
      <c r="W24" s="337"/>
      <c r="X24" s="338">
        <f t="shared" si="6"/>
        <v>0</v>
      </c>
      <c r="Y24" s="336" t="str">
        <f t="shared" si="7"/>
        <v>         /0</v>
      </c>
    </row>
    <row r="25" spans="1:25" s="376" customFormat="1" ht="18.75" customHeight="1">
      <c r="A25" s="385" t="s">
        <v>62</v>
      </c>
      <c r="B25" s="382">
        <f>SUM(B26:B32)</f>
        <v>2702.3990000000003</v>
      </c>
      <c r="C25" s="381">
        <f>SUM(C26:C32)</f>
        <v>1206.56</v>
      </c>
      <c r="D25" s="380">
        <f>SUM(D26:D32)</f>
        <v>355.748</v>
      </c>
      <c r="E25" s="381">
        <f>SUM(E26:E32)</f>
        <v>25.78</v>
      </c>
      <c r="F25" s="380">
        <f t="shared" si="0"/>
        <v>4290.487</v>
      </c>
      <c r="G25" s="383">
        <f t="shared" si="1"/>
        <v>0.0771969114664525</v>
      </c>
      <c r="H25" s="382">
        <f>SUM(H26:H32)</f>
        <v>2873.4509999999996</v>
      </c>
      <c r="I25" s="381">
        <f>SUM(I26:I32)</f>
        <v>920.3879999999999</v>
      </c>
      <c r="J25" s="380">
        <f>SUM(J26:J32)</f>
        <v>117.154</v>
      </c>
      <c r="K25" s="381">
        <f>SUM(K26:K32)</f>
        <v>7.631</v>
      </c>
      <c r="L25" s="380">
        <f t="shared" si="2"/>
        <v>3918.6239999999993</v>
      </c>
      <c r="M25" s="384">
        <f aca="true" t="shared" si="8" ref="M25:M42">IF(ISERROR(F25/L25-1),"         /0",(F25/L25-1))</f>
        <v>0.09489632074932453</v>
      </c>
      <c r="N25" s="382">
        <f>SUM(N26:N32)</f>
        <v>9931.523</v>
      </c>
      <c r="O25" s="381">
        <f>SUM(O26:O32)</f>
        <v>4756.7390000000005</v>
      </c>
      <c r="P25" s="380">
        <f>SUM(P26:P32)</f>
        <v>1124.046</v>
      </c>
      <c r="Q25" s="381">
        <f>SUM(Q26:Q32)</f>
        <v>91.292</v>
      </c>
      <c r="R25" s="380">
        <f t="shared" si="4"/>
        <v>15903.599999999999</v>
      </c>
      <c r="S25" s="383">
        <f t="shared" si="5"/>
        <v>0.08382607294788003</v>
      </c>
      <c r="T25" s="382">
        <f>SUM(T26:T32)</f>
        <v>11826.809</v>
      </c>
      <c r="U25" s="381">
        <f>SUM(U26:U32)</f>
        <v>3412.3140000000003</v>
      </c>
      <c r="V25" s="380">
        <f>SUM(V26:V32)</f>
        <v>296.33</v>
      </c>
      <c r="W25" s="381">
        <f>SUM(W26:W32)</f>
        <v>142.355</v>
      </c>
      <c r="X25" s="380">
        <f t="shared" si="6"/>
        <v>15677.807999999999</v>
      </c>
      <c r="Y25" s="377">
        <f t="shared" si="7"/>
        <v>0.014402013342681652</v>
      </c>
    </row>
    <row r="26" spans="1:25" ht="18.75" customHeight="1">
      <c r="A26" s="342" t="s">
        <v>341</v>
      </c>
      <c r="B26" s="339">
        <v>1471.6680000000001</v>
      </c>
      <c r="C26" s="337">
        <v>0</v>
      </c>
      <c r="D26" s="338">
        <v>0</v>
      </c>
      <c r="E26" s="337">
        <v>0</v>
      </c>
      <c r="F26" s="338">
        <f t="shared" si="0"/>
        <v>1471.6680000000001</v>
      </c>
      <c r="G26" s="340">
        <f t="shared" si="1"/>
        <v>0.02647909766513946</v>
      </c>
      <c r="H26" s="339">
        <v>1800.382</v>
      </c>
      <c r="I26" s="337">
        <v>18.61</v>
      </c>
      <c r="J26" s="338"/>
      <c r="K26" s="337"/>
      <c r="L26" s="338">
        <f t="shared" si="2"/>
        <v>1818.992</v>
      </c>
      <c r="M26" s="341">
        <f t="shared" si="8"/>
        <v>-0.1909431157476228</v>
      </c>
      <c r="N26" s="339">
        <v>5087.6630000000005</v>
      </c>
      <c r="O26" s="337">
        <v>355.403</v>
      </c>
      <c r="P26" s="338"/>
      <c r="Q26" s="337"/>
      <c r="R26" s="338">
        <f t="shared" si="4"/>
        <v>5443.066000000001</v>
      </c>
      <c r="S26" s="340">
        <f t="shared" si="5"/>
        <v>0.028689783921635705</v>
      </c>
      <c r="T26" s="339">
        <v>6958.030000000001</v>
      </c>
      <c r="U26" s="337">
        <v>18.61</v>
      </c>
      <c r="V26" s="338"/>
      <c r="W26" s="337"/>
      <c r="X26" s="321">
        <f t="shared" si="6"/>
        <v>6976.64</v>
      </c>
      <c r="Y26" s="336">
        <f t="shared" si="7"/>
        <v>-0.2198155559123015</v>
      </c>
    </row>
    <row r="27" spans="1:25" ht="18.75" customHeight="1">
      <c r="A27" s="342" t="s">
        <v>325</v>
      </c>
      <c r="B27" s="339">
        <v>610.041</v>
      </c>
      <c r="C27" s="337">
        <v>623.3879999999999</v>
      </c>
      <c r="D27" s="338">
        <v>0</v>
      </c>
      <c r="E27" s="337">
        <v>0</v>
      </c>
      <c r="F27" s="338">
        <f t="shared" si="0"/>
        <v>1233.429</v>
      </c>
      <c r="G27" s="340">
        <f t="shared" si="1"/>
        <v>0.022192564460201146</v>
      </c>
      <c r="H27" s="339">
        <v>433.27700000000004</v>
      </c>
      <c r="I27" s="337">
        <v>589.1179999999999</v>
      </c>
      <c r="J27" s="338">
        <v>0</v>
      </c>
      <c r="K27" s="337"/>
      <c r="L27" s="338">
        <f t="shared" si="2"/>
        <v>1022.395</v>
      </c>
      <c r="M27" s="341">
        <f t="shared" si="8"/>
        <v>0.2064114163312616</v>
      </c>
      <c r="N27" s="339">
        <v>2252.188</v>
      </c>
      <c r="O27" s="337">
        <v>2371.523</v>
      </c>
      <c r="P27" s="338">
        <v>0</v>
      </c>
      <c r="Q27" s="337">
        <v>0</v>
      </c>
      <c r="R27" s="338">
        <f t="shared" si="4"/>
        <v>4623.711</v>
      </c>
      <c r="S27" s="340">
        <f t="shared" si="5"/>
        <v>0.024371056589446122</v>
      </c>
      <c r="T27" s="339">
        <v>1602.7129999999993</v>
      </c>
      <c r="U27" s="337">
        <v>2101.447</v>
      </c>
      <c r="V27" s="338">
        <v>0</v>
      </c>
      <c r="W27" s="337"/>
      <c r="X27" s="321">
        <f t="shared" si="6"/>
        <v>3704.1599999999994</v>
      </c>
      <c r="Y27" s="336">
        <f t="shared" si="7"/>
        <v>0.24824818582350683</v>
      </c>
    </row>
    <row r="28" spans="1:25" ht="18.75" customHeight="1">
      <c r="A28" s="342" t="s">
        <v>327</v>
      </c>
      <c r="B28" s="339">
        <v>84.377</v>
      </c>
      <c r="C28" s="337">
        <v>222.856</v>
      </c>
      <c r="D28" s="338">
        <v>355.748</v>
      </c>
      <c r="E28" s="337">
        <v>25.78</v>
      </c>
      <c r="F28" s="338">
        <f t="shared" si="0"/>
        <v>688.761</v>
      </c>
      <c r="G28" s="340">
        <f t="shared" si="1"/>
        <v>0.012392584324004544</v>
      </c>
      <c r="H28" s="339">
        <v>0.115</v>
      </c>
      <c r="I28" s="337"/>
      <c r="J28" s="338">
        <v>117.104</v>
      </c>
      <c r="K28" s="337">
        <v>7.631</v>
      </c>
      <c r="L28" s="338">
        <f t="shared" si="2"/>
        <v>124.85</v>
      </c>
      <c r="M28" s="341">
        <f t="shared" si="8"/>
        <v>4.5167080496595915</v>
      </c>
      <c r="N28" s="339">
        <v>265.75</v>
      </c>
      <c r="O28" s="337">
        <v>713.458</v>
      </c>
      <c r="P28" s="338">
        <v>1123.9560000000001</v>
      </c>
      <c r="Q28" s="337">
        <v>91.212</v>
      </c>
      <c r="R28" s="338">
        <f t="shared" si="4"/>
        <v>2194.376</v>
      </c>
      <c r="S28" s="340">
        <f t="shared" si="5"/>
        <v>0.011566307166369702</v>
      </c>
      <c r="T28" s="339">
        <v>3.5190000000000006</v>
      </c>
      <c r="U28" s="337"/>
      <c r="V28" s="338">
        <v>296.22999999999996</v>
      </c>
      <c r="W28" s="337">
        <v>142.355</v>
      </c>
      <c r="X28" s="321">
        <f t="shared" si="6"/>
        <v>442.1039999999999</v>
      </c>
      <c r="Y28" s="336">
        <f t="shared" si="7"/>
        <v>3.96348370519154</v>
      </c>
    </row>
    <row r="29" spans="1:25" ht="18.75" customHeight="1">
      <c r="A29" s="342" t="s">
        <v>342</v>
      </c>
      <c r="B29" s="339">
        <v>246.272</v>
      </c>
      <c r="C29" s="337">
        <v>121.73</v>
      </c>
      <c r="D29" s="338">
        <v>0</v>
      </c>
      <c r="E29" s="337">
        <v>0</v>
      </c>
      <c r="F29" s="338">
        <f t="shared" si="0"/>
        <v>368.002</v>
      </c>
      <c r="G29" s="340">
        <f t="shared" si="1"/>
        <v>0.006621303785206073</v>
      </c>
      <c r="H29" s="339">
        <v>286.568</v>
      </c>
      <c r="I29" s="337">
        <v>52.979</v>
      </c>
      <c r="J29" s="338"/>
      <c r="K29" s="337"/>
      <c r="L29" s="338">
        <f t="shared" si="2"/>
        <v>339.54699999999997</v>
      </c>
      <c r="M29" s="341">
        <f t="shared" si="8"/>
        <v>0.08380283141950917</v>
      </c>
      <c r="N29" s="339">
        <v>1068.935</v>
      </c>
      <c r="O29" s="337">
        <v>312.332</v>
      </c>
      <c r="P29" s="338"/>
      <c r="Q29" s="337"/>
      <c r="R29" s="338">
        <f t="shared" si="4"/>
        <v>1381.2669999999998</v>
      </c>
      <c r="S29" s="340">
        <f t="shared" si="5"/>
        <v>0.007280501792204242</v>
      </c>
      <c r="T29" s="339">
        <v>1392.069</v>
      </c>
      <c r="U29" s="337">
        <v>271.39099999999996</v>
      </c>
      <c r="V29" s="338"/>
      <c r="W29" s="337"/>
      <c r="X29" s="321">
        <f t="shared" si="6"/>
        <v>1663.46</v>
      </c>
      <c r="Y29" s="336">
        <f t="shared" si="7"/>
        <v>-0.16964219157659344</v>
      </c>
    </row>
    <row r="30" spans="1:25" ht="18.75" customHeight="1">
      <c r="A30" s="342" t="s">
        <v>326</v>
      </c>
      <c r="B30" s="339">
        <v>20.822000000000003</v>
      </c>
      <c r="C30" s="337">
        <v>238.586</v>
      </c>
      <c r="D30" s="338">
        <v>0</v>
      </c>
      <c r="E30" s="337">
        <v>0</v>
      </c>
      <c r="F30" s="338">
        <f t="shared" si="0"/>
        <v>259.408</v>
      </c>
      <c r="G30" s="340">
        <f t="shared" si="1"/>
        <v>0.0046674180366213696</v>
      </c>
      <c r="H30" s="339">
        <v>45.091</v>
      </c>
      <c r="I30" s="337">
        <v>259.681</v>
      </c>
      <c r="J30" s="338"/>
      <c r="K30" s="337"/>
      <c r="L30" s="338">
        <f t="shared" si="2"/>
        <v>304.772</v>
      </c>
      <c r="M30" s="341">
        <f t="shared" si="8"/>
        <v>-0.14884569448637008</v>
      </c>
      <c r="N30" s="339">
        <v>138.541</v>
      </c>
      <c r="O30" s="337">
        <v>1004.023</v>
      </c>
      <c r="P30" s="338"/>
      <c r="Q30" s="337"/>
      <c r="R30" s="338">
        <f t="shared" si="4"/>
        <v>1142.564</v>
      </c>
      <c r="S30" s="340">
        <f t="shared" si="5"/>
        <v>0.006022325335874997</v>
      </c>
      <c r="T30" s="339">
        <v>186.086</v>
      </c>
      <c r="U30" s="337">
        <v>993.066</v>
      </c>
      <c r="V30" s="338"/>
      <c r="W30" s="337"/>
      <c r="X30" s="321">
        <f t="shared" si="6"/>
        <v>1179.152</v>
      </c>
      <c r="Y30" s="336">
        <f t="shared" si="7"/>
        <v>-0.031029078524227538</v>
      </c>
    </row>
    <row r="31" spans="1:25" ht="18.75" customHeight="1">
      <c r="A31" s="342" t="s">
        <v>343</v>
      </c>
      <c r="B31" s="339">
        <v>257.22400000000005</v>
      </c>
      <c r="C31" s="337">
        <v>0</v>
      </c>
      <c r="D31" s="338">
        <v>0</v>
      </c>
      <c r="E31" s="337">
        <v>0</v>
      </c>
      <c r="F31" s="338">
        <f t="shared" si="0"/>
        <v>257.22400000000005</v>
      </c>
      <c r="G31" s="340">
        <f t="shared" si="1"/>
        <v>0.004628122251634087</v>
      </c>
      <c r="H31" s="339">
        <v>305.379</v>
      </c>
      <c r="I31" s="337"/>
      <c r="J31" s="338"/>
      <c r="K31" s="337"/>
      <c r="L31" s="338">
        <f t="shared" si="2"/>
        <v>305.379</v>
      </c>
      <c r="M31" s="341">
        <f t="shared" si="8"/>
        <v>-0.15768929756139083</v>
      </c>
      <c r="N31" s="339">
        <v>1084.7910000000002</v>
      </c>
      <c r="O31" s="337"/>
      <c r="P31" s="338"/>
      <c r="Q31" s="337"/>
      <c r="R31" s="338">
        <f t="shared" si="4"/>
        <v>1084.7910000000002</v>
      </c>
      <c r="S31" s="340">
        <f t="shared" si="5"/>
        <v>0.005717810401368479</v>
      </c>
      <c r="T31" s="339">
        <v>1666.204</v>
      </c>
      <c r="U31" s="337"/>
      <c r="V31" s="338"/>
      <c r="W31" s="337"/>
      <c r="X31" s="321">
        <f t="shared" si="6"/>
        <v>1666.204</v>
      </c>
      <c r="Y31" s="336">
        <f t="shared" si="7"/>
        <v>-0.34894466703957006</v>
      </c>
    </row>
    <row r="32" spans="1:25" ht="18.75" customHeight="1" thickBot="1">
      <c r="A32" s="342" t="s">
        <v>59</v>
      </c>
      <c r="B32" s="339">
        <v>11.995</v>
      </c>
      <c r="C32" s="337">
        <v>0</v>
      </c>
      <c r="D32" s="338">
        <v>0</v>
      </c>
      <c r="E32" s="337">
        <v>0</v>
      </c>
      <c r="F32" s="338">
        <f t="shared" si="0"/>
        <v>11.995</v>
      </c>
      <c r="G32" s="340">
        <f t="shared" si="1"/>
        <v>0.000215820943645814</v>
      </c>
      <c r="H32" s="339">
        <v>2.6390000000000002</v>
      </c>
      <c r="I32" s="337"/>
      <c r="J32" s="338">
        <v>0.05</v>
      </c>
      <c r="K32" s="337">
        <v>0</v>
      </c>
      <c r="L32" s="338">
        <f t="shared" si="2"/>
        <v>2.689</v>
      </c>
      <c r="M32" s="341">
        <f t="shared" si="8"/>
        <v>3.4607660840461136</v>
      </c>
      <c r="N32" s="339">
        <v>33.655</v>
      </c>
      <c r="O32" s="337">
        <v>0</v>
      </c>
      <c r="P32" s="338">
        <v>0.09</v>
      </c>
      <c r="Q32" s="337">
        <v>0.08</v>
      </c>
      <c r="R32" s="338">
        <f t="shared" si="4"/>
        <v>33.825</v>
      </c>
      <c r="S32" s="340">
        <f t="shared" si="5"/>
        <v>0.00017828774098078688</v>
      </c>
      <c r="T32" s="339">
        <v>18.188000000000002</v>
      </c>
      <c r="U32" s="337">
        <v>27.8</v>
      </c>
      <c r="V32" s="338">
        <v>0.1</v>
      </c>
      <c r="W32" s="337">
        <v>0</v>
      </c>
      <c r="X32" s="321">
        <f t="shared" si="6"/>
        <v>46.088</v>
      </c>
      <c r="Y32" s="336">
        <f t="shared" si="7"/>
        <v>-0.2660779378580107</v>
      </c>
    </row>
    <row r="33" spans="1:25" s="376" customFormat="1" ht="18.75" customHeight="1">
      <c r="A33" s="385" t="s">
        <v>61</v>
      </c>
      <c r="B33" s="382">
        <f>SUM(B34:B37)</f>
        <v>2608.814</v>
      </c>
      <c r="C33" s="381">
        <f>SUM(C34:C37)</f>
        <v>2127.221</v>
      </c>
      <c r="D33" s="380">
        <f>SUM(D34:D37)</f>
        <v>0.905</v>
      </c>
      <c r="E33" s="381">
        <f>SUM(E34:E37)</f>
        <v>14.766</v>
      </c>
      <c r="F33" s="380">
        <f t="shared" si="0"/>
        <v>4751.705999999999</v>
      </c>
      <c r="G33" s="383">
        <f t="shared" si="1"/>
        <v>0.08549542916610889</v>
      </c>
      <c r="H33" s="382">
        <f>SUM(H34:H37)</f>
        <v>2704.9059999999995</v>
      </c>
      <c r="I33" s="381">
        <f>SUM(I34:I37)</f>
        <v>1620.8110000000001</v>
      </c>
      <c r="J33" s="380">
        <f>SUM(J34:J37)</f>
        <v>0.1</v>
      </c>
      <c r="K33" s="381">
        <f>SUM(K34:K37)</f>
        <v>0.021</v>
      </c>
      <c r="L33" s="380">
        <f t="shared" si="2"/>
        <v>4325.838</v>
      </c>
      <c r="M33" s="384">
        <f t="shared" si="8"/>
        <v>0.09844751467808077</v>
      </c>
      <c r="N33" s="382">
        <f>SUM(N34:N37)</f>
        <v>10810.225</v>
      </c>
      <c r="O33" s="381">
        <f>SUM(O34:O37)</f>
        <v>8244.414</v>
      </c>
      <c r="P33" s="380">
        <f>SUM(P34:P37)</f>
        <v>2.2779999999999996</v>
      </c>
      <c r="Q33" s="381">
        <f>SUM(Q34:Q37)</f>
        <v>15.100999999999999</v>
      </c>
      <c r="R33" s="380">
        <f t="shared" si="4"/>
        <v>19072.018</v>
      </c>
      <c r="S33" s="383">
        <f t="shared" si="5"/>
        <v>0.10052644508987153</v>
      </c>
      <c r="T33" s="382">
        <f>SUM(T34:T37)</f>
        <v>8636.390999999998</v>
      </c>
      <c r="U33" s="381">
        <f>SUM(U34:U37)</f>
        <v>6391.241</v>
      </c>
      <c r="V33" s="380">
        <f>SUM(V34:V37)</f>
        <v>1.8650000000000002</v>
      </c>
      <c r="W33" s="381">
        <f>SUM(W34:W37)</f>
        <v>84.66600000000001</v>
      </c>
      <c r="X33" s="380">
        <f t="shared" si="6"/>
        <v>15114.162999999997</v>
      </c>
      <c r="Y33" s="377">
        <f t="shared" si="7"/>
        <v>0.26186398810175615</v>
      </c>
    </row>
    <row r="34" spans="1:25" s="312" customFormat="1" ht="18.75" customHeight="1">
      <c r="A34" s="327" t="s">
        <v>328</v>
      </c>
      <c r="B34" s="325">
        <v>1449.9219999999998</v>
      </c>
      <c r="C34" s="322">
        <v>1219.553</v>
      </c>
      <c r="D34" s="321">
        <v>0</v>
      </c>
      <c r="E34" s="322">
        <v>0</v>
      </c>
      <c r="F34" s="321">
        <f t="shared" si="0"/>
        <v>2669.475</v>
      </c>
      <c r="G34" s="324">
        <f t="shared" si="1"/>
        <v>0.0480307305993255</v>
      </c>
      <c r="H34" s="325">
        <v>1890.7569999999998</v>
      </c>
      <c r="I34" s="322">
        <v>1005.838</v>
      </c>
      <c r="J34" s="321">
        <v>0</v>
      </c>
      <c r="K34" s="322">
        <v>0</v>
      </c>
      <c r="L34" s="321">
        <f t="shared" si="2"/>
        <v>2896.595</v>
      </c>
      <c r="M34" s="326">
        <f t="shared" si="8"/>
        <v>-0.0784093047181259</v>
      </c>
      <c r="N34" s="325">
        <v>6173.150000000001</v>
      </c>
      <c r="O34" s="322">
        <v>4542.700000000001</v>
      </c>
      <c r="P34" s="321">
        <v>0.073</v>
      </c>
      <c r="Q34" s="322">
        <v>0.07</v>
      </c>
      <c r="R34" s="321">
        <f t="shared" si="4"/>
        <v>10715.993000000002</v>
      </c>
      <c r="S34" s="324">
        <f t="shared" si="5"/>
        <v>0.05648278445930305</v>
      </c>
      <c r="T34" s="323">
        <v>5685.995999999998</v>
      </c>
      <c r="U34" s="322">
        <v>4091.741</v>
      </c>
      <c r="V34" s="321">
        <v>0.094</v>
      </c>
      <c r="W34" s="322">
        <v>0.59</v>
      </c>
      <c r="X34" s="321">
        <f t="shared" si="6"/>
        <v>9778.420999999997</v>
      </c>
      <c r="Y34" s="320">
        <f t="shared" si="7"/>
        <v>0.0958817379615795</v>
      </c>
    </row>
    <row r="35" spans="1:25" s="312" customFormat="1" ht="18.75" customHeight="1">
      <c r="A35" s="327" t="s">
        <v>329</v>
      </c>
      <c r="B35" s="325">
        <v>1044.645</v>
      </c>
      <c r="C35" s="322">
        <v>669.574</v>
      </c>
      <c r="D35" s="321">
        <v>0.203</v>
      </c>
      <c r="E35" s="322">
        <v>0</v>
      </c>
      <c r="F35" s="321">
        <f t="shared" si="0"/>
        <v>1714.422</v>
      </c>
      <c r="G35" s="324">
        <f t="shared" si="1"/>
        <v>0.030846867348657252</v>
      </c>
      <c r="H35" s="325">
        <v>616.3290000000001</v>
      </c>
      <c r="I35" s="322">
        <v>550.9870000000001</v>
      </c>
      <c r="J35" s="321">
        <v>0</v>
      </c>
      <c r="K35" s="322">
        <v>0</v>
      </c>
      <c r="L35" s="321">
        <f t="shared" si="2"/>
        <v>1167.3160000000003</v>
      </c>
      <c r="M35" s="326">
        <f t="shared" si="8"/>
        <v>0.46868714212775253</v>
      </c>
      <c r="N35" s="325">
        <v>3882.9760000000006</v>
      </c>
      <c r="O35" s="322">
        <v>2828.699</v>
      </c>
      <c r="P35" s="321">
        <v>0.623</v>
      </c>
      <c r="Q35" s="322">
        <v>0</v>
      </c>
      <c r="R35" s="321">
        <f t="shared" si="4"/>
        <v>6712.298000000001</v>
      </c>
      <c r="S35" s="324">
        <f t="shared" si="5"/>
        <v>0.03537976192785969</v>
      </c>
      <c r="T35" s="323">
        <v>2190.729</v>
      </c>
      <c r="U35" s="322">
        <v>2046.7619999999997</v>
      </c>
      <c r="V35" s="321">
        <v>0.16799999999999998</v>
      </c>
      <c r="W35" s="322">
        <v>0</v>
      </c>
      <c r="X35" s="321">
        <f t="shared" si="6"/>
        <v>4237.659</v>
      </c>
      <c r="Y35" s="320">
        <f t="shared" si="7"/>
        <v>0.58396369316172</v>
      </c>
    </row>
    <row r="36" spans="1:25" s="312" customFormat="1" ht="18.75" customHeight="1">
      <c r="A36" s="327" t="s">
        <v>330</v>
      </c>
      <c r="B36" s="325">
        <v>68.654</v>
      </c>
      <c r="C36" s="322">
        <v>236.38400000000001</v>
      </c>
      <c r="D36" s="321">
        <v>0</v>
      </c>
      <c r="E36" s="322">
        <v>0</v>
      </c>
      <c r="F36" s="321">
        <f t="shared" si="0"/>
        <v>305.038</v>
      </c>
      <c r="G36" s="324">
        <f t="shared" si="1"/>
        <v>0.0054884192586771</v>
      </c>
      <c r="H36" s="325">
        <v>120.35900000000001</v>
      </c>
      <c r="I36" s="322">
        <v>15.962</v>
      </c>
      <c r="J36" s="321">
        <v>0</v>
      </c>
      <c r="K36" s="322">
        <v>0</v>
      </c>
      <c r="L36" s="321">
        <f t="shared" si="2"/>
        <v>136.321</v>
      </c>
      <c r="M36" s="326">
        <f t="shared" si="8"/>
        <v>1.237644970327389</v>
      </c>
      <c r="N36" s="325">
        <v>499.37500000000006</v>
      </c>
      <c r="O36" s="322">
        <v>866.75</v>
      </c>
      <c r="P36" s="321">
        <v>0</v>
      </c>
      <c r="Q36" s="322">
        <v>0</v>
      </c>
      <c r="R36" s="321">
        <f t="shared" si="4"/>
        <v>1366.125</v>
      </c>
      <c r="S36" s="324">
        <f t="shared" si="5"/>
        <v>0.007200690026530006</v>
      </c>
      <c r="T36" s="323">
        <v>431.7199999999999</v>
      </c>
      <c r="U36" s="322">
        <v>78.019</v>
      </c>
      <c r="V36" s="321">
        <v>0</v>
      </c>
      <c r="W36" s="322">
        <v>83.4</v>
      </c>
      <c r="X36" s="321">
        <f t="shared" si="6"/>
        <v>593.1389999999999</v>
      </c>
      <c r="Y36" s="320">
        <f t="shared" si="7"/>
        <v>1.3032122318714503</v>
      </c>
    </row>
    <row r="37" spans="1:25" s="312" customFormat="1" ht="18.75" customHeight="1" thickBot="1">
      <c r="A37" s="327" t="s">
        <v>59</v>
      </c>
      <c r="B37" s="325">
        <v>45.593</v>
      </c>
      <c r="C37" s="322">
        <v>1.71</v>
      </c>
      <c r="D37" s="321">
        <v>0.702</v>
      </c>
      <c r="E37" s="322">
        <v>14.766</v>
      </c>
      <c r="F37" s="321">
        <f t="shared" si="0"/>
        <v>62.771</v>
      </c>
      <c r="G37" s="324">
        <f t="shared" si="1"/>
        <v>0.001129411959449053</v>
      </c>
      <c r="H37" s="325">
        <v>77.461</v>
      </c>
      <c r="I37" s="322">
        <v>48.02400000000001</v>
      </c>
      <c r="J37" s="321">
        <v>0.1</v>
      </c>
      <c r="K37" s="322">
        <v>0.021</v>
      </c>
      <c r="L37" s="321">
        <f t="shared" si="2"/>
        <v>125.60600000000001</v>
      </c>
      <c r="M37" s="326">
        <f t="shared" si="8"/>
        <v>-0.500254764899766</v>
      </c>
      <c r="N37" s="325">
        <v>254.724</v>
      </c>
      <c r="O37" s="322">
        <v>6.264999999999999</v>
      </c>
      <c r="P37" s="321">
        <v>1.5819999999999999</v>
      </c>
      <c r="Q37" s="322">
        <v>15.030999999999999</v>
      </c>
      <c r="R37" s="321">
        <f t="shared" si="4"/>
        <v>277.602</v>
      </c>
      <c r="S37" s="324">
        <f t="shared" si="5"/>
        <v>0.0014632086761788142</v>
      </c>
      <c r="T37" s="323">
        <v>327.94599999999997</v>
      </c>
      <c r="U37" s="322">
        <v>174.71900000000002</v>
      </c>
      <c r="V37" s="321">
        <v>1.6030000000000002</v>
      </c>
      <c r="W37" s="322">
        <v>0.676</v>
      </c>
      <c r="X37" s="321">
        <f t="shared" si="6"/>
        <v>504.94399999999996</v>
      </c>
      <c r="Y37" s="320">
        <f t="shared" si="7"/>
        <v>-0.45023210494629107</v>
      </c>
    </row>
    <row r="38" spans="1:25" s="376" customFormat="1" ht="18.75" customHeight="1">
      <c r="A38" s="385" t="s">
        <v>60</v>
      </c>
      <c r="B38" s="382">
        <f>SUM(B39:B41)</f>
        <v>702.8070000000001</v>
      </c>
      <c r="C38" s="381">
        <f>SUM(C39:C41)</f>
        <v>180.363</v>
      </c>
      <c r="D38" s="380">
        <f>SUM(D39:D41)</f>
        <v>1.6480000000000001</v>
      </c>
      <c r="E38" s="381">
        <f>SUM(E39:E41)</f>
        <v>0.1</v>
      </c>
      <c r="F38" s="380">
        <f t="shared" si="0"/>
        <v>884.9180000000001</v>
      </c>
      <c r="G38" s="383">
        <f t="shared" si="1"/>
        <v>0.01592195396491592</v>
      </c>
      <c r="H38" s="382">
        <f>SUM(H39:H41)</f>
        <v>681.8939999999999</v>
      </c>
      <c r="I38" s="381">
        <f>SUM(I39:I41)</f>
        <v>476</v>
      </c>
      <c r="J38" s="380">
        <f>SUM(J39:J41)</f>
        <v>56.652</v>
      </c>
      <c r="K38" s="381">
        <f>SUM(K39:K41)</f>
        <v>4.468</v>
      </c>
      <c r="L38" s="380">
        <f t="shared" si="2"/>
        <v>1219.014</v>
      </c>
      <c r="M38" s="384">
        <f t="shared" si="8"/>
        <v>-0.2740706833555643</v>
      </c>
      <c r="N38" s="382">
        <f>SUM(N39:N41)</f>
        <v>2853.0389999999993</v>
      </c>
      <c r="O38" s="381">
        <f>SUM(O39:O41)</f>
        <v>608.699</v>
      </c>
      <c r="P38" s="380">
        <f>SUM(P39:P41)</f>
        <v>36.818000000000005</v>
      </c>
      <c r="Q38" s="381">
        <f>SUM(Q39:Q41)</f>
        <v>33.394</v>
      </c>
      <c r="R38" s="380">
        <f t="shared" si="4"/>
        <v>3531.9499999999994</v>
      </c>
      <c r="S38" s="383">
        <f t="shared" si="5"/>
        <v>0.018616508108117963</v>
      </c>
      <c r="T38" s="382">
        <f>SUM(T39:T41)</f>
        <v>2954.2660000000005</v>
      </c>
      <c r="U38" s="381">
        <f>SUM(U39:U41)</f>
        <v>1655.4829999999997</v>
      </c>
      <c r="V38" s="380">
        <f>SUM(V39:V41)</f>
        <v>283.421</v>
      </c>
      <c r="W38" s="381">
        <f>SUM(W39:W41)</f>
        <v>20.845</v>
      </c>
      <c r="X38" s="380">
        <f t="shared" si="6"/>
        <v>4914.015</v>
      </c>
      <c r="Y38" s="377">
        <f t="shared" si="7"/>
        <v>-0.2812496502350931</v>
      </c>
    </row>
    <row r="39" spans="1:25" ht="18.75" customHeight="1">
      <c r="A39" s="327" t="s">
        <v>335</v>
      </c>
      <c r="B39" s="325">
        <v>589.835</v>
      </c>
      <c r="C39" s="322">
        <v>158.709</v>
      </c>
      <c r="D39" s="321">
        <v>1.6480000000000001</v>
      </c>
      <c r="E39" s="322">
        <v>0.1</v>
      </c>
      <c r="F39" s="321">
        <f t="shared" si="0"/>
        <v>750.2920000000001</v>
      </c>
      <c r="G39" s="324">
        <f t="shared" si="1"/>
        <v>0.0134996854897795</v>
      </c>
      <c r="H39" s="325">
        <v>593.1959999999999</v>
      </c>
      <c r="I39" s="322">
        <v>452.976</v>
      </c>
      <c r="J39" s="321">
        <v>0</v>
      </c>
      <c r="K39" s="322">
        <v>0</v>
      </c>
      <c r="L39" s="321">
        <f t="shared" si="2"/>
        <v>1046.172</v>
      </c>
      <c r="M39" s="326">
        <f t="shared" si="8"/>
        <v>-0.2828215628022924</v>
      </c>
      <c r="N39" s="325">
        <v>2289.4579999999996</v>
      </c>
      <c r="O39" s="322">
        <v>481.44699999999995</v>
      </c>
      <c r="P39" s="321">
        <v>1.807</v>
      </c>
      <c r="Q39" s="322">
        <v>0.1</v>
      </c>
      <c r="R39" s="321">
        <f t="shared" si="4"/>
        <v>2772.8119999999994</v>
      </c>
      <c r="S39" s="324">
        <f t="shared" si="5"/>
        <v>0.014615177757410716</v>
      </c>
      <c r="T39" s="323">
        <v>2380.5130000000004</v>
      </c>
      <c r="U39" s="322">
        <v>1575.235</v>
      </c>
      <c r="V39" s="321">
        <v>0.821</v>
      </c>
      <c r="W39" s="322">
        <v>0</v>
      </c>
      <c r="X39" s="321">
        <f t="shared" si="6"/>
        <v>3956.5690000000004</v>
      </c>
      <c r="Y39" s="320">
        <f t="shared" si="7"/>
        <v>-0.2991877558561473</v>
      </c>
    </row>
    <row r="40" spans="1:25" ht="18.75" customHeight="1">
      <c r="A40" s="327" t="s">
        <v>344</v>
      </c>
      <c r="B40" s="325">
        <v>105.402</v>
      </c>
      <c r="C40" s="322">
        <v>0</v>
      </c>
      <c r="D40" s="321">
        <v>0</v>
      </c>
      <c r="E40" s="322">
        <v>0</v>
      </c>
      <c r="F40" s="321">
        <f t="shared" si="0"/>
        <v>105.402</v>
      </c>
      <c r="G40" s="324">
        <f t="shared" si="1"/>
        <v>0.0018964534474494447</v>
      </c>
      <c r="H40" s="325">
        <v>62.216</v>
      </c>
      <c r="I40" s="322">
        <v>10.445</v>
      </c>
      <c r="J40" s="321"/>
      <c r="K40" s="322"/>
      <c r="L40" s="321">
        <f t="shared" si="2"/>
        <v>72.661</v>
      </c>
      <c r="M40" s="326">
        <f t="shared" si="8"/>
        <v>0.4505993586655841</v>
      </c>
      <c r="N40" s="325">
        <v>486.381</v>
      </c>
      <c r="O40" s="322">
        <v>82.53399999999999</v>
      </c>
      <c r="P40" s="321"/>
      <c r="Q40" s="322"/>
      <c r="R40" s="321">
        <f t="shared" si="4"/>
        <v>568.915</v>
      </c>
      <c r="S40" s="324">
        <f t="shared" si="5"/>
        <v>0.0029986864792338314</v>
      </c>
      <c r="T40" s="323">
        <v>492.01200000000006</v>
      </c>
      <c r="U40" s="322">
        <v>17.484</v>
      </c>
      <c r="V40" s="321"/>
      <c r="W40" s="322"/>
      <c r="X40" s="321">
        <f t="shared" si="6"/>
        <v>509.49600000000004</v>
      </c>
      <c r="Y40" s="320">
        <f t="shared" si="7"/>
        <v>0.11662309419504746</v>
      </c>
    </row>
    <row r="41" spans="1:25" ht="18.75" customHeight="1" thickBot="1">
      <c r="A41" s="327" t="s">
        <v>59</v>
      </c>
      <c r="B41" s="325">
        <v>7.57</v>
      </c>
      <c r="C41" s="322">
        <v>21.654</v>
      </c>
      <c r="D41" s="321">
        <v>0</v>
      </c>
      <c r="E41" s="322">
        <v>0</v>
      </c>
      <c r="F41" s="321">
        <f t="shared" si="0"/>
        <v>29.224</v>
      </c>
      <c r="G41" s="324">
        <f t="shared" si="1"/>
        <v>0.0005258150276869753</v>
      </c>
      <c r="H41" s="325">
        <v>26.482000000000003</v>
      </c>
      <c r="I41" s="322">
        <v>12.579</v>
      </c>
      <c r="J41" s="321">
        <v>56.652</v>
      </c>
      <c r="K41" s="322">
        <v>4.468</v>
      </c>
      <c r="L41" s="321">
        <f t="shared" si="2"/>
        <v>100.18100000000001</v>
      </c>
      <c r="M41" s="326">
        <f t="shared" si="8"/>
        <v>-0.7082879987223126</v>
      </c>
      <c r="N41" s="325">
        <v>77.2</v>
      </c>
      <c r="O41" s="322">
        <v>44.718</v>
      </c>
      <c r="P41" s="321">
        <v>35.011</v>
      </c>
      <c r="Q41" s="322">
        <v>33.294</v>
      </c>
      <c r="R41" s="321">
        <f t="shared" si="4"/>
        <v>190.223</v>
      </c>
      <c r="S41" s="324">
        <f t="shared" si="5"/>
        <v>0.0010026438714734137</v>
      </c>
      <c r="T41" s="323">
        <v>81.741</v>
      </c>
      <c r="U41" s="322">
        <v>62.764</v>
      </c>
      <c r="V41" s="321">
        <v>282.59999999999997</v>
      </c>
      <c r="W41" s="322">
        <v>20.845</v>
      </c>
      <c r="X41" s="321">
        <f t="shared" si="6"/>
        <v>447.94999999999993</v>
      </c>
      <c r="Y41" s="320">
        <f t="shared" si="7"/>
        <v>-0.5753476950552516</v>
      </c>
    </row>
    <row r="42" spans="1:25" s="312" customFormat="1" ht="18.75" customHeight="1" thickBot="1">
      <c r="A42" s="372" t="s">
        <v>59</v>
      </c>
      <c r="B42" s="369">
        <v>59.946999999999996</v>
      </c>
      <c r="C42" s="368">
        <v>4.694</v>
      </c>
      <c r="D42" s="367">
        <v>0</v>
      </c>
      <c r="E42" s="368">
        <v>0.12</v>
      </c>
      <c r="F42" s="367">
        <f t="shared" si="0"/>
        <v>64.761</v>
      </c>
      <c r="G42" s="370">
        <f t="shared" si="1"/>
        <v>0.001165217184780872</v>
      </c>
      <c r="H42" s="369">
        <v>65.387</v>
      </c>
      <c r="I42" s="368">
        <v>43.592</v>
      </c>
      <c r="J42" s="367">
        <v>0</v>
      </c>
      <c r="K42" s="368">
        <v>0</v>
      </c>
      <c r="L42" s="367">
        <f t="shared" si="2"/>
        <v>108.979</v>
      </c>
      <c r="M42" s="371">
        <f t="shared" si="8"/>
        <v>-0.405747896383707</v>
      </c>
      <c r="N42" s="369">
        <v>228.31599999999997</v>
      </c>
      <c r="O42" s="368">
        <v>4.694</v>
      </c>
      <c r="P42" s="367">
        <v>0</v>
      </c>
      <c r="Q42" s="368">
        <v>0.16999999999999998</v>
      </c>
      <c r="R42" s="367">
        <f t="shared" si="4"/>
        <v>233.17999999999995</v>
      </c>
      <c r="S42" s="370">
        <f t="shared" si="5"/>
        <v>0.0012290653493540243</v>
      </c>
      <c r="T42" s="369">
        <v>190.644</v>
      </c>
      <c r="U42" s="368">
        <v>45.911</v>
      </c>
      <c r="V42" s="367">
        <v>0</v>
      </c>
      <c r="W42" s="368">
        <v>11.767</v>
      </c>
      <c r="X42" s="367">
        <v>0</v>
      </c>
      <c r="Y42" s="364" t="str">
        <f t="shared" si="7"/>
        <v>         /0</v>
      </c>
    </row>
    <row r="43" ht="15" thickTop="1">
      <c r="A43" s="207" t="s">
        <v>44</v>
      </c>
    </row>
    <row r="44" ht="14.25">
      <c r="A44" s="207" t="s">
        <v>58</v>
      </c>
    </row>
    <row r="45" ht="14.25">
      <c r="A45" s="214" t="s">
        <v>29</v>
      </c>
    </row>
  </sheetData>
  <sheetProtection/>
  <mergeCells count="26">
    <mergeCell ref="N6:R6"/>
    <mergeCell ref="T6:X6"/>
    <mergeCell ref="M6:M8"/>
    <mergeCell ref="S6:S8"/>
    <mergeCell ref="B5:M5"/>
    <mergeCell ref="N5:Y5"/>
    <mergeCell ref="F7:F8"/>
    <mergeCell ref="H6:L6"/>
    <mergeCell ref="R7:R8"/>
    <mergeCell ref="X7:X8"/>
    <mergeCell ref="X1:Y1"/>
    <mergeCell ref="A3:Y3"/>
    <mergeCell ref="A5:A8"/>
    <mergeCell ref="G6:G8"/>
    <mergeCell ref="B6:F6"/>
    <mergeCell ref="Y6:Y8"/>
    <mergeCell ref="D7:E7"/>
    <mergeCell ref="B7:C7"/>
    <mergeCell ref="V7:W7"/>
    <mergeCell ref="A4:Y4"/>
    <mergeCell ref="H7:I7"/>
    <mergeCell ref="J7:K7"/>
    <mergeCell ref="L7:L8"/>
    <mergeCell ref="N7:O7"/>
    <mergeCell ref="P7:Q7"/>
    <mergeCell ref="T7:U7"/>
  </mergeCells>
  <conditionalFormatting sqref="Y43:Y65536 M43:M65536 Y3 M3 M5:M8 Y5:Y8">
    <cfRule type="cellIs" priority="1" dxfId="68" operator="lessThan" stopIfTrue="1">
      <formula>0</formula>
    </cfRule>
  </conditionalFormatting>
  <conditionalFormatting sqref="Y9:Y42 M9:M42">
    <cfRule type="cellIs" priority="2" dxfId="68" operator="lessThan" stopIfTrue="1">
      <formula>0</formula>
    </cfRule>
    <cfRule type="cellIs" priority="3" dxfId="70" operator="greaterThanOrEqual" stopIfTrue="1">
      <formula>0</formula>
    </cfRule>
  </conditionalFormatting>
  <hyperlinks>
    <hyperlink ref="X1:Y1" location="INDICE!A1" display="Volver al Indice"/>
  </hyperlinks>
  <printOptions/>
  <pageMargins left="0.2" right="0.22" top="0.54" bottom="0.1968503937007874" header="0.15748031496062992" footer="0.15748031496062992"/>
  <pageSetup horizontalDpi="600" verticalDpi="600" orientation="landscape" scale="77" r:id="rId1"/>
</worksheet>
</file>

<file path=xl/worksheets/sheet16.xml><?xml version="1.0" encoding="utf-8"?>
<worksheet xmlns="http://schemas.openxmlformats.org/spreadsheetml/2006/main" xmlns:r="http://schemas.openxmlformats.org/officeDocument/2006/relationships">
  <sheetPr>
    <tabColor indexed="30"/>
  </sheetPr>
  <dimension ref="A1:Y75"/>
  <sheetViews>
    <sheetView showGridLines="0" zoomScale="80" zoomScaleNormal="80" zoomScalePageLayoutView="0" workbookViewId="0" topLeftCell="A1">
      <selection activeCell="X1" sqref="X1:Y1"/>
    </sheetView>
  </sheetViews>
  <sheetFormatPr defaultColWidth="8.00390625" defaultRowHeight="15"/>
  <cols>
    <col min="1" max="1" width="22.8515625" style="214" customWidth="1"/>
    <col min="2" max="2" width="8.421875" style="214" customWidth="1"/>
    <col min="3" max="3" width="9.7109375" style="214" bestFit="1" customWidth="1"/>
    <col min="4" max="4" width="8.00390625" style="214" bestFit="1" customWidth="1"/>
    <col min="5" max="5" width="9.7109375" style="214" bestFit="1" customWidth="1"/>
    <col min="6" max="6" width="8.57421875" style="214" customWidth="1"/>
    <col min="7" max="7" width="9.421875" style="214" customWidth="1"/>
    <col min="8" max="8" width="9.28125" style="214" bestFit="1" customWidth="1"/>
    <col min="9" max="9" width="9.7109375" style="214" bestFit="1" customWidth="1"/>
    <col min="10" max="10" width="8.140625" style="214" customWidth="1"/>
    <col min="11" max="11" width="9.00390625" style="214" customWidth="1"/>
    <col min="12" max="12" width="9.140625" style="214" customWidth="1"/>
    <col min="13" max="13" width="10.28125" style="214" bestFit="1" customWidth="1"/>
    <col min="14" max="14" width="9.28125" style="214" bestFit="1" customWidth="1"/>
    <col min="15" max="15" width="10.140625" style="214" customWidth="1"/>
    <col min="16" max="16" width="8.421875" style="214" bestFit="1" customWidth="1"/>
    <col min="17" max="17" width="9.140625" style="214" customWidth="1"/>
    <col min="18" max="18" width="9.8515625" style="214" bestFit="1" customWidth="1"/>
    <col min="19" max="19" width="9.140625" style="214" customWidth="1"/>
    <col min="20" max="20" width="10.421875" style="214" customWidth="1"/>
    <col min="21" max="21" width="10.28125" style="214" customWidth="1"/>
    <col min="22" max="22" width="8.8515625" style="214" customWidth="1"/>
    <col min="23" max="23" width="10.28125" style="214" customWidth="1"/>
    <col min="24" max="24" width="9.8515625" style="214" bestFit="1" customWidth="1"/>
    <col min="25" max="25" width="8.7109375" style="214" bestFit="1" customWidth="1"/>
    <col min="26" max="16384" width="8.00390625" style="214" customWidth="1"/>
  </cols>
  <sheetData>
    <row r="1" spans="24:25" ht="18.75" thickBot="1">
      <c r="X1" s="600" t="s">
        <v>28</v>
      </c>
      <c r="Y1" s="601"/>
    </row>
    <row r="2" ht="5.25" customHeight="1" thickBot="1"/>
    <row r="3" spans="1:25" ht="24.75" customHeight="1" thickTop="1">
      <c r="A3" s="662" t="s">
        <v>76</v>
      </c>
      <c r="B3" s="663"/>
      <c r="C3" s="663"/>
      <c r="D3" s="663"/>
      <c r="E3" s="663"/>
      <c r="F3" s="663"/>
      <c r="G3" s="663"/>
      <c r="H3" s="663"/>
      <c r="I3" s="663"/>
      <c r="J3" s="663"/>
      <c r="K3" s="663"/>
      <c r="L3" s="663"/>
      <c r="M3" s="663"/>
      <c r="N3" s="663"/>
      <c r="O3" s="663"/>
      <c r="P3" s="663"/>
      <c r="Q3" s="663"/>
      <c r="R3" s="663"/>
      <c r="S3" s="663"/>
      <c r="T3" s="663"/>
      <c r="U3" s="663"/>
      <c r="V3" s="663"/>
      <c r="W3" s="663"/>
      <c r="X3" s="663"/>
      <c r="Y3" s="664"/>
    </row>
    <row r="4" spans="1:25" ht="21" customHeight="1" thickBot="1">
      <c r="A4" s="671" t="s">
        <v>46</v>
      </c>
      <c r="B4" s="672"/>
      <c r="C4" s="672"/>
      <c r="D4" s="672"/>
      <c r="E4" s="672"/>
      <c r="F4" s="672"/>
      <c r="G4" s="672"/>
      <c r="H4" s="672"/>
      <c r="I4" s="672"/>
      <c r="J4" s="672"/>
      <c r="K4" s="672"/>
      <c r="L4" s="672"/>
      <c r="M4" s="672"/>
      <c r="N4" s="672"/>
      <c r="O4" s="672"/>
      <c r="P4" s="672"/>
      <c r="Q4" s="672"/>
      <c r="R4" s="672"/>
      <c r="S4" s="672"/>
      <c r="T4" s="672"/>
      <c r="U4" s="672"/>
      <c r="V4" s="672"/>
      <c r="W4" s="672"/>
      <c r="X4" s="672"/>
      <c r="Y4" s="673"/>
    </row>
    <row r="5" spans="1:25" s="363" customFormat="1" ht="15.75" customHeight="1" thickBot="1" thickTop="1">
      <c r="A5" s="605" t="s">
        <v>71</v>
      </c>
      <c r="B5" s="655" t="s">
        <v>37</v>
      </c>
      <c r="C5" s="656"/>
      <c r="D5" s="656"/>
      <c r="E5" s="656"/>
      <c r="F5" s="656"/>
      <c r="G5" s="656"/>
      <c r="H5" s="656"/>
      <c r="I5" s="656"/>
      <c r="J5" s="657"/>
      <c r="K5" s="657"/>
      <c r="L5" s="657"/>
      <c r="M5" s="658"/>
      <c r="N5" s="655" t="s">
        <v>36</v>
      </c>
      <c r="O5" s="656"/>
      <c r="P5" s="656"/>
      <c r="Q5" s="656"/>
      <c r="R5" s="656"/>
      <c r="S5" s="656"/>
      <c r="T5" s="656"/>
      <c r="U5" s="656"/>
      <c r="V5" s="656"/>
      <c r="W5" s="656"/>
      <c r="X5" s="656"/>
      <c r="Y5" s="659"/>
    </row>
    <row r="6" spans="1:25" s="254" customFormat="1" ht="26.25" customHeight="1">
      <c r="A6" s="606"/>
      <c r="B6" s="647" t="s">
        <v>127</v>
      </c>
      <c r="C6" s="648"/>
      <c r="D6" s="648"/>
      <c r="E6" s="648"/>
      <c r="F6" s="648"/>
      <c r="G6" s="652" t="s">
        <v>35</v>
      </c>
      <c r="H6" s="647" t="s">
        <v>128</v>
      </c>
      <c r="I6" s="648"/>
      <c r="J6" s="648"/>
      <c r="K6" s="648"/>
      <c r="L6" s="648"/>
      <c r="M6" s="649" t="s">
        <v>34</v>
      </c>
      <c r="N6" s="647" t="s">
        <v>129</v>
      </c>
      <c r="O6" s="648"/>
      <c r="P6" s="648"/>
      <c r="Q6" s="648"/>
      <c r="R6" s="648"/>
      <c r="S6" s="683" t="s">
        <v>35</v>
      </c>
      <c r="T6" s="647" t="s">
        <v>130</v>
      </c>
      <c r="U6" s="648"/>
      <c r="V6" s="648"/>
      <c r="W6" s="648"/>
      <c r="X6" s="648"/>
      <c r="Y6" s="686" t="s">
        <v>34</v>
      </c>
    </row>
    <row r="7" spans="1:25" s="254" customFormat="1" ht="26.25" customHeight="1">
      <c r="A7" s="607"/>
      <c r="B7" s="670" t="s">
        <v>22</v>
      </c>
      <c r="C7" s="669"/>
      <c r="D7" s="668" t="s">
        <v>21</v>
      </c>
      <c r="E7" s="674"/>
      <c r="F7" s="660" t="s">
        <v>17</v>
      </c>
      <c r="G7" s="653"/>
      <c r="H7" s="670" t="s">
        <v>22</v>
      </c>
      <c r="I7" s="669"/>
      <c r="J7" s="668" t="s">
        <v>21</v>
      </c>
      <c r="K7" s="674"/>
      <c r="L7" s="660" t="s">
        <v>17</v>
      </c>
      <c r="M7" s="650"/>
      <c r="N7" s="670" t="s">
        <v>22</v>
      </c>
      <c r="O7" s="669"/>
      <c r="P7" s="668" t="s">
        <v>21</v>
      </c>
      <c r="Q7" s="674"/>
      <c r="R7" s="660" t="s">
        <v>17</v>
      </c>
      <c r="S7" s="684"/>
      <c r="T7" s="670" t="s">
        <v>22</v>
      </c>
      <c r="U7" s="669"/>
      <c r="V7" s="668" t="s">
        <v>21</v>
      </c>
      <c r="W7" s="674"/>
      <c r="X7" s="660" t="s">
        <v>17</v>
      </c>
      <c r="Y7" s="687"/>
    </row>
    <row r="8" spans="1:25" s="359" customFormat="1" ht="28.5" thickBot="1">
      <c r="A8" s="608"/>
      <c r="B8" s="362" t="s">
        <v>32</v>
      </c>
      <c r="C8" s="360" t="s">
        <v>31</v>
      </c>
      <c r="D8" s="361" t="s">
        <v>32</v>
      </c>
      <c r="E8" s="403" t="s">
        <v>31</v>
      </c>
      <c r="F8" s="661"/>
      <c r="G8" s="654"/>
      <c r="H8" s="362" t="s">
        <v>32</v>
      </c>
      <c r="I8" s="360" t="s">
        <v>31</v>
      </c>
      <c r="J8" s="361" t="s">
        <v>32</v>
      </c>
      <c r="K8" s="403" t="s">
        <v>31</v>
      </c>
      <c r="L8" s="661"/>
      <c r="M8" s="651"/>
      <c r="N8" s="362" t="s">
        <v>32</v>
      </c>
      <c r="O8" s="360" t="s">
        <v>31</v>
      </c>
      <c r="P8" s="361" t="s">
        <v>32</v>
      </c>
      <c r="Q8" s="403" t="s">
        <v>31</v>
      </c>
      <c r="R8" s="661"/>
      <c r="S8" s="685"/>
      <c r="T8" s="362" t="s">
        <v>32</v>
      </c>
      <c r="U8" s="360" t="s">
        <v>31</v>
      </c>
      <c r="V8" s="361" t="s">
        <v>32</v>
      </c>
      <c r="W8" s="403" t="s">
        <v>31</v>
      </c>
      <c r="X8" s="661"/>
      <c r="Y8" s="688"/>
    </row>
    <row r="9" spans="1:25" s="243" customFormat="1" ht="18" customHeight="1" thickBot="1" thickTop="1">
      <c r="A9" s="435" t="s">
        <v>24</v>
      </c>
      <c r="B9" s="433">
        <f>B10+B29+B44+B54+B66+B72</f>
        <v>29851.35300000001</v>
      </c>
      <c r="C9" s="432">
        <f>C10+C29+C44+C54+C66+C72</f>
        <v>16788.541</v>
      </c>
      <c r="D9" s="430">
        <f>D10+D29+D44+D54+D66+D72</f>
        <v>6428.424999999999</v>
      </c>
      <c r="E9" s="431">
        <f>E10+E29+E44+E54+E66+E72</f>
        <v>2510.1610000000005</v>
      </c>
      <c r="F9" s="430">
        <f aca="true" t="shared" si="0" ref="F9:F41">SUM(B9:E9)</f>
        <v>55578.48000000002</v>
      </c>
      <c r="G9" s="444">
        <f aca="true" t="shared" si="1" ref="G9:G41">F9/$F$9</f>
        <v>1</v>
      </c>
      <c r="H9" s="433">
        <f>H10+H29+H44+H54+H66+H72</f>
        <v>28187.765999999996</v>
      </c>
      <c r="I9" s="432">
        <f>I10+I29+I44+I54+I66+I72</f>
        <v>16365.85</v>
      </c>
      <c r="J9" s="430">
        <f>J10+J29+J44+J54+J66+J72</f>
        <v>5513.469000000001</v>
      </c>
      <c r="K9" s="431">
        <f>K10+K29+K44+K54+K66+K72</f>
        <v>1443.6750000000002</v>
      </c>
      <c r="L9" s="430">
        <f aca="true" t="shared" si="2" ref="L9:L43">SUM(H9:K9)</f>
        <v>51510.759999999995</v>
      </c>
      <c r="M9" s="429">
        <f aca="true" t="shared" si="3" ref="M9:M52">IF(ISERROR(F9/L9-1),"         /0",(F9/L9-1))</f>
        <v>0.0789683553494458</v>
      </c>
      <c r="N9" s="433">
        <f>N10+N29+N44+N54+N66+N72</f>
        <v>100839.19900000002</v>
      </c>
      <c r="O9" s="432">
        <f>O10+O29+O44+O54+O66+O72</f>
        <v>62587.903000000006</v>
      </c>
      <c r="P9" s="430">
        <f>P10+P29+P44+P54+P66+P72</f>
        <v>17670.246</v>
      </c>
      <c r="Q9" s="431">
        <f>Q10+Q29+Q44+Q54+Q66+Q72</f>
        <v>8624.053</v>
      </c>
      <c r="R9" s="430">
        <f aca="true" t="shared" si="4" ref="R9:R41">SUM(N9:Q9)</f>
        <v>189721.401</v>
      </c>
      <c r="S9" s="444">
        <f aca="true" t="shared" si="5" ref="S9:S41">R9/$R$9</f>
        <v>1</v>
      </c>
      <c r="T9" s="433">
        <f>T10+T29+T44+T54+T66+T72</f>
        <v>104470.72100000002</v>
      </c>
      <c r="U9" s="432">
        <f>U10+U29+U44+U54+U66+U72</f>
        <v>63008.495</v>
      </c>
      <c r="V9" s="430">
        <f>V10+V29+V44+V54+V66+V72</f>
        <v>11608.006</v>
      </c>
      <c r="W9" s="431">
        <f>W10+W29+W44+W54+W66+W72</f>
        <v>4478.146999999999</v>
      </c>
      <c r="X9" s="430">
        <f aca="true" t="shared" si="6" ref="X9:X41">SUM(T9:W9)</f>
        <v>183565.369</v>
      </c>
      <c r="Y9" s="429">
        <f>IF(ISERROR(R9/X9-1),"         /0",(R9/X9-1))</f>
        <v>0.03353591166752157</v>
      </c>
    </row>
    <row r="10" spans="1:25" s="328" customFormat="1" ht="18.75" customHeight="1">
      <c r="A10" s="335" t="s">
        <v>64</v>
      </c>
      <c r="B10" s="332">
        <f>SUM(B11:B28)</f>
        <v>21005.129000000004</v>
      </c>
      <c r="C10" s="331">
        <f>SUM(C11:C28)</f>
        <v>8146.257</v>
      </c>
      <c r="D10" s="330">
        <f>SUM(D11:D28)</f>
        <v>6070.07</v>
      </c>
      <c r="E10" s="415">
        <f>SUM(E11:E28)</f>
        <v>2446.7740000000003</v>
      </c>
      <c r="F10" s="330">
        <f t="shared" si="0"/>
        <v>37668.23</v>
      </c>
      <c r="G10" s="333">
        <f t="shared" si="1"/>
        <v>0.6777484738697422</v>
      </c>
      <c r="H10" s="332">
        <f>SUM(H11:H28)</f>
        <v>19476.142999999996</v>
      </c>
      <c r="I10" s="331">
        <f>SUM(I11:I28)</f>
        <v>8928.356</v>
      </c>
      <c r="J10" s="330">
        <f>SUM(J11:J28)</f>
        <v>5167.24</v>
      </c>
      <c r="K10" s="415">
        <f>SUM(K11:K28)</f>
        <v>1181.824</v>
      </c>
      <c r="L10" s="330">
        <f t="shared" si="2"/>
        <v>34753.562999999995</v>
      </c>
      <c r="M10" s="334">
        <f t="shared" si="3"/>
        <v>0.08386671029960313</v>
      </c>
      <c r="N10" s="332">
        <f>SUM(N11:N28)</f>
        <v>65584.25000000001</v>
      </c>
      <c r="O10" s="331">
        <f>SUM(O11:O28)</f>
        <v>29106.714000000004</v>
      </c>
      <c r="P10" s="330">
        <f>SUM(P11:P28)</f>
        <v>16495.565000000002</v>
      </c>
      <c r="Q10" s="415">
        <f>SUM(Q11:Q28)</f>
        <v>7822.971</v>
      </c>
      <c r="R10" s="330">
        <f t="shared" si="4"/>
        <v>119009.50000000003</v>
      </c>
      <c r="S10" s="333">
        <f t="shared" si="5"/>
        <v>0.6272855849298732</v>
      </c>
      <c r="T10" s="332">
        <f>SUM(T11:T28)</f>
        <v>72266.371</v>
      </c>
      <c r="U10" s="331">
        <f>SUM(U11:U28)</f>
        <v>34353.937000000005</v>
      </c>
      <c r="V10" s="330">
        <f>SUM(V11:V28)</f>
        <v>10412.728</v>
      </c>
      <c r="W10" s="415">
        <f>SUM(W11:W28)</f>
        <v>3045.5029999999997</v>
      </c>
      <c r="X10" s="330">
        <f t="shared" si="6"/>
        <v>120078.539</v>
      </c>
      <c r="Y10" s="329">
        <f aca="true" t="shared" si="7" ref="Y10:Y42">IF(ISERROR(R10/X10-1),"         /0",IF(R10/X10&gt;5,"  *  ",(R10/X10-1)))</f>
        <v>-0.00890283150430382</v>
      </c>
    </row>
    <row r="11" spans="1:25" ht="18.75" customHeight="1">
      <c r="A11" s="327" t="s">
        <v>192</v>
      </c>
      <c r="B11" s="325">
        <v>7651.700999999999</v>
      </c>
      <c r="C11" s="322">
        <v>2736.4809999999998</v>
      </c>
      <c r="D11" s="321">
        <v>1691.914</v>
      </c>
      <c r="E11" s="374">
        <v>783.632</v>
      </c>
      <c r="F11" s="321">
        <f t="shared" si="0"/>
        <v>12863.728</v>
      </c>
      <c r="G11" s="324">
        <f t="shared" si="1"/>
        <v>0.2314515978126785</v>
      </c>
      <c r="H11" s="325">
        <v>758.303</v>
      </c>
      <c r="I11" s="322">
        <v>324.657</v>
      </c>
      <c r="J11" s="321"/>
      <c r="K11" s="374"/>
      <c r="L11" s="321">
        <f t="shared" si="2"/>
        <v>1082.96</v>
      </c>
      <c r="M11" s="326">
        <f t="shared" si="3"/>
        <v>10.878303907808228</v>
      </c>
      <c r="N11" s="325">
        <v>20729.875</v>
      </c>
      <c r="O11" s="322">
        <v>7457.088</v>
      </c>
      <c r="P11" s="321">
        <v>1691.914</v>
      </c>
      <c r="Q11" s="374">
        <v>783.632</v>
      </c>
      <c r="R11" s="321">
        <f t="shared" si="4"/>
        <v>30662.509000000002</v>
      </c>
      <c r="S11" s="324">
        <f t="shared" si="5"/>
        <v>0.1616186093839777</v>
      </c>
      <c r="T11" s="325">
        <v>9248.951</v>
      </c>
      <c r="U11" s="322">
        <v>2937.525</v>
      </c>
      <c r="V11" s="321">
        <v>56.257</v>
      </c>
      <c r="W11" s="374">
        <v>124.691</v>
      </c>
      <c r="X11" s="321">
        <f t="shared" si="6"/>
        <v>12367.423999999999</v>
      </c>
      <c r="Y11" s="320">
        <f t="shared" si="7"/>
        <v>1.4792963352756408</v>
      </c>
    </row>
    <row r="12" spans="1:25" ht="18.75" customHeight="1">
      <c r="A12" s="327" t="s">
        <v>164</v>
      </c>
      <c r="B12" s="325">
        <v>4116.879</v>
      </c>
      <c r="C12" s="322">
        <v>2920.705</v>
      </c>
      <c r="D12" s="321">
        <v>0</v>
      </c>
      <c r="E12" s="374">
        <v>0</v>
      </c>
      <c r="F12" s="321">
        <f t="shared" si="0"/>
        <v>7037.584</v>
      </c>
      <c r="G12" s="324">
        <f t="shared" si="1"/>
        <v>0.1266242617646254</v>
      </c>
      <c r="H12" s="325">
        <v>6018.612</v>
      </c>
      <c r="I12" s="322">
        <v>4263.89</v>
      </c>
      <c r="J12" s="321"/>
      <c r="K12" s="374"/>
      <c r="L12" s="321">
        <f t="shared" si="2"/>
        <v>10282.502</v>
      </c>
      <c r="M12" s="326">
        <f t="shared" si="3"/>
        <v>-0.31557669524401755</v>
      </c>
      <c r="N12" s="325">
        <v>13204.145</v>
      </c>
      <c r="O12" s="322">
        <v>11246.659999999998</v>
      </c>
      <c r="P12" s="321"/>
      <c r="Q12" s="374"/>
      <c r="R12" s="321">
        <f t="shared" si="4"/>
        <v>24450.805</v>
      </c>
      <c r="S12" s="324">
        <f t="shared" si="5"/>
        <v>0.12887742168844726</v>
      </c>
      <c r="T12" s="325">
        <v>20307.652000000002</v>
      </c>
      <c r="U12" s="322">
        <v>15907.86</v>
      </c>
      <c r="V12" s="321"/>
      <c r="W12" s="374"/>
      <c r="X12" s="321">
        <f t="shared" si="6"/>
        <v>36215.512</v>
      </c>
      <c r="Y12" s="320">
        <f t="shared" si="7"/>
        <v>-0.324852704001534</v>
      </c>
    </row>
    <row r="13" spans="1:25" ht="18.75" customHeight="1">
      <c r="A13" s="327" t="s">
        <v>193</v>
      </c>
      <c r="B13" s="325">
        <v>2965.34</v>
      </c>
      <c r="C13" s="322">
        <v>667.6640000000001</v>
      </c>
      <c r="D13" s="321">
        <v>0</v>
      </c>
      <c r="E13" s="374">
        <v>0</v>
      </c>
      <c r="F13" s="321">
        <f t="shared" si="0"/>
        <v>3633.0040000000004</v>
      </c>
      <c r="G13" s="324">
        <f t="shared" si="1"/>
        <v>0.06536709892030151</v>
      </c>
      <c r="H13" s="325">
        <v>2446.5860000000002</v>
      </c>
      <c r="I13" s="322">
        <v>955.762</v>
      </c>
      <c r="J13" s="321"/>
      <c r="K13" s="374"/>
      <c r="L13" s="321">
        <f t="shared" si="2"/>
        <v>3402.348</v>
      </c>
      <c r="M13" s="326">
        <f t="shared" si="3"/>
        <v>0.06779318282550761</v>
      </c>
      <c r="N13" s="325">
        <v>10597.275</v>
      </c>
      <c r="O13" s="322">
        <v>2853.718</v>
      </c>
      <c r="P13" s="321"/>
      <c r="Q13" s="374"/>
      <c r="R13" s="321">
        <f t="shared" si="4"/>
        <v>13450.992999999999</v>
      </c>
      <c r="S13" s="324">
        <f t="shared" si="5"/>
        <v>0.07089865945065416</v>
      </c>
      <c r="T13" s="325">
        <v>10539.665</v>
      </c>
      <c r="U13" s="322">
        <v>3534.575</v>
      </c>
      <c r="V13" s="321"/>
      <c r="W13" s="374"/>
      <c r="X13" s="321">
        <f t="shared" si="6"/>
        <v>14074.240000000002</v>
      </c>
      <c r="Y13" s="320">
        <f t="shared" si="7"/>
        <v>-0.044282817402574004</v>
      </c>
    </row>
    <row r="14" spans="1:25" ht="18.75" customHeight="1">
      <c r="A14" s="327" t="s">
        <v>194</v>
      </c>
      <c r="B14" s="325">
        <v>0</v>
      </c>
      <c r="C14" s="322">
        <v>0</v>
      </c>
      <c r="D14" s="321">
        <v>1654.696</v>
      </c>
      <c r="E14" s="374">
        <v>1187.938</v>
      </c>
      <c r="F14" s="321">
        <f t="shared" si="0"/>
        <v>2842.634</v>
      </c>
      <c r="G14" s="324">
        <f t="shared" si="1"/>
        <v>0.051146306987884506</v>
      </c>
      <c r="H14" s="325"/>
      <c r="I14" s="322"/>
      <c r="J14" s="321"/>
      <c r="K14" s="374">
        <v>13.069</v>
      </c>
      <c r="L14" s="321">
        <f t="shared" si="2"/>
        <v>13.069</v>
      </c>
      <c r="M14" s="326">
        <f t="shared" si="3"/>
        <v>216.50967939398575</v>
      </c>
      <c r="N14" s="325"/>
      <c r="O14" s="322"/>
      <c r="P14" s="321">
        <v>4909.099</v>
      </c>
      <c r="Q14" s="374">
        <v>4390.461</v>
      </c>
      <c r="R14" s="321">
        <f t="shared" si="4"/>
        <v>9299.560000000001</v>
      </c>
      <c r="S14" s="324">
        <f t="shared" si="5"/>
        <v>0.0490169266671186</v>
      </c>
      <c r="T14" s="325"/>
      <c r="U14" s="322"/>
      <c r="V14" s="321"/>
      <c r="W14" s="374">
        <v>13.069</v>
      </c>
      <c r="X14" s="321">
        <f t="shared" si="6"/>
        <v>13.069</v>
      </c>
      <c r="Y14" s="320" t="str">
        <f t="shared" si="7"/>
        <v>  *  </v>
      </c>
    </row>
    <row r="15" spans="1:25" ht="18.75" customHeight="1">
      <c r="A15" s="327" t="s">
        <v>195</v>
      </c>
      <c r="B15" s="325">
        <v>0</v>
      </c>
      <c r="C15" s="322">
        <v>0</v>
      </c>
      <c r="D15" s="321">
        <v>2172.141</v>
      </c>
      <c r="E15" s="374">
        <v>416.634</v>
      </c>
      <c r="F15" s="321">
        <f t="shared" si="0"/>
        <v>2588.775</v>
      </c>
      <c r="G15" s="324">
        <f t="shared" si="1"/>
        <v>0.046578729752954726</v>
      </c>
      <c r="H15" s="325"/>
      <c r="I15" s="322"/>
      <c r="J15" s="321">
        <v>3424.443</v>
      </c>
      <c r="K15" s="374">
        <v>709.69</v>
      </c>
      <c r="L15" s="321">
        <f t="shared" si="2"/>
        <v>4134.133</v>
      </c>
      <c r="M15" s="326">
        <f t="shared" si="3"/>
        <v>-0.3738046163488209</v>
      </c>
      <c r="N15" s="325"/>
      <c r="O15" s="322"/>
      <c r="P15" s="321">
        <v>7024.7970000000005</v>
      </c>
      <c r="Q15" s="374">
        <v>1433.3919999999998</v>
      </c>
      <c r="R15" s="321">
        <f t="shared" si="4"/>
        <v>8458.189</v>
      </c>
      <c r="S15" s="324">
        <f t="shared" si="5"/>
        <v>0.04458215549441362</v>
      </c>
      <c r="T15" s="325"/>
      <c r="U15" s="322"/>
      <c r="V15" s="321">
        <v>7027.232999999999</v>
      </c>
      <c r="W15" s="374">
        <v>1994.204</v>
      </c>
      <c r="X15" s="321">
        <f t="shared" si="6"/>
        <v>9021.437</v>
      </c>
      <c r="Y15" s="320">
        <f t="shared" si="7"/>
        <v>-0.06243439930911221</v>
      </c>
    </row>
    <row r="16" spans="1:25" ht="18.75" customHeight="1">
      <c r="A16" s="327" t="s">
        <v>196</v>
      </c>
      <c r="B16" s="325">
        <v>2012.386</v>
      </c>
      <c r="C16" s="322">
        <v>473.831</v>
      </c>
      <c r="D16" s="321">
        <v>0</v>
      </c>
      <c r="E16" s="374">
        <v>0</v>
      </c>
      <c r="F16" s="321">
        <f>SUM(B16:E16)</f>
        <v>2486.217</v>
      </c>
      <c r="G16" s="324">
        <f>F16/$F$9</f>
        <v>0.04473344719035136</v>
      </c>
      <c r="H16" s="325">
        <v>1133.773</v>
      </c>
      <c r="I16" s="322">
        <v>520.394</v>
      </c>
      <c r="J16" s="321"/>
      <c r="K16" s="374"/>
      <c r="L16" s="321">
        <f>SUM(H16:K16)</f>
        <v>1654.167</v>
      </c>
      <c r="M16" s="326">
        <f>IF(ISERROR(F16/L16-1),"         /0",(F16/L16-1))</f>
        <v>0.5030024175309991</v>
      </c>
      <c r="N16" s="325">
        <v>6810.734</v>
      </c>
      <c r="O16" s="322">
        <v>2025.6649999999997</v>
      </c>
      <c r="P16" s="321"/>
      <c r="Q16" s="374"/>
      <c r="R16" s="321">
        <f>SUM(N16:Q16)</f>
        <v>8836.399</v>
      </c>
      <c r="S16" s="324">
        <f>R16/$R$9</f>
        <v>0.0465756575348081</v>
      </c>
      <c r="T16" s="325">
        <v>1528.797</v>
      </c>
      <c r="U16" s="322">
        <v>769.378</v>
      </c>
      <c r="V16" s="321"/>
      <c r="W16" s="374"/>
      <c r="X16" s="321">
        <f>SUM(T16:W16)</f>
        <v>2298.175</v>
      </c>
      <c r="Y16" s="320">
        <f>IF(ISERROR(R16/X16-1),"         /0",IF(R16/X16&gt;5,"  *  ",(R16/X16-1)))</f>
        <v>2.8449635036496344</v>
      </c>
    </row>
    <row r="17" spans="1:25" ht="18.75" customHeight="1">
      <c r="A17" s="327" t="s">
        <v>197</v>
      </c>
      <c r="B17" s="325">
        <v>1498.027</v>
      </c>
      <c r="C17" s="322">
        <v>482.337</v>
      </c>
      <c r="D17" s="321">
        <v>0</v>
      </c>
      <c r="E17" s="374">
        <v>0</v>
      </c>
      <c r="F17" s="321">
        <f>SUM(B17:E17)</f>
        <v>1980.364</v>
      </c>
      <c r="G17" s="324">
        <f>F17/$F$9</f>
        <v>0.03563184887388067</v>
      </c>
      <c r="H17" s="325">
        <v>1311.1339999999998</v>
      </c>
      <c r="I17" s="322">
        <v>360.589</v>
      </c>
      <c r="J17" s="321"/>
      <c r="K17" s="374"/>
      <c r="L17" s="321">
        <f>SUM(H17:K17)</f>
        <v>1671.7229999999997</v>
      </c>
      <c r="M17" s="326">
        <f>IF(ISERROR(F17/L17-1),"         /0",(F17/L17-1))</f>
        <v>0.18462448623366456</v>
      </c>
      <c r="N17" s="325">
        <v>5599.771000000001</v>
      </c>
      <c r="O17" s="322">
        <v>2017.3300000000002</v>
      </c>
      <c r="P17" s="321"/>
      <c r="Q17" s="374"/>
      <c r="R17" s="321">
        <f>SUM(N17:Q17)</f>
        <v>7617.101000000001</v>
      </c>
      <c r="S17" s="324">
        <f>R17/$R$9</f>
        <v>0.04014887598263098</v>
      </c>
      <c r="T17" s="325">
        <v>4397.337</v>
      </c>
      <c r="U17" s="322">
        <v>1537.471</v>
      </c>
      <c r="V17" s="321"/>
      <c r="W17" s="374"/>
      <c r="X17" s="321">
        <f>SUM(T17:W17)</f>
        <v>5934.808000000001</v>
      </c>
      <c r="Y17" s="320">
        <f>IF(ISERROR(R17/X17-1),"         /0",IF(R17/X17&gt;5,"  *  ",(R17/X17-1)))</f>
        <v>0.2834620766164633</v>
      </c>
    </row>
    <row r="18" spans="1:25" ht="18.75" customHeight="1">
      <c r="A18" s="327" t="s">
        <v>199</v>
      </c>
      <c r="B18" s="325">
        <v>1492.777</v>
      </c>
      <c r="C18" s="322">
        <v>0</v>
      </c>
      <c r="D18" s="321">
        <v>0</v>
      </c>
      <c r="E18" s="374">
        <v>0</v>
      </c>
      <c r="F18" s="321">
        <f t="shared" si="0"/>
        <v>1492.777</v>
      </c>
      <c r="G18" s="324">
        <f t="shared" si="1"/>
        <v>0.026858902942289885</v>
      </c>
      <c r="H18" s="325">
        <v>1022.2579999999999</v>
      </c>
      <c r="I18" s="322">
        <v>0.645</v>
      </c>
      <c r="J18" s="321"/>
      <c r="K18" s="374"/>
      <c r="L18" s="321">
        <f t="shared" si="2"/>
        <v>1022.9029999999999</v>
      </c>
      <c r="M18" s="326">
        <f t="shared" si="3"/>
        <v>0.45935342842869775</v>
      </c>
      <c r="N18" s="325">
        <v>3436.9759999999997</v>
      </c>
      <c r="O18" s="322"/>
      <c r="P18" s="321"/>
      <c r="Q18" s="374"/>
      <c r="R18" s="321">
        <f t="shared" si="4"/>
        <v>3436.9759999999997</v>
      </c>
      <c r="S18" s="324">
        <f t="shared" si="5"/>
        <v>0.018115910919295812</v>
      </c>
      <c r="T18" s="325">
        <v>2337.757</v>
      </c>
      <c r="U18" s="322">
        <v>0.7010000000000001</v>
      </c>
      <c r="V18" s="321"/>
      <c r="W18" s="374"/>
      <c r="X18" s="321">
        <f t="shared" si="6"/>
        <v>2338.458</v>
      </c>
      <c r="Y18" s="320">
        <f t="shared" si="7"/>
        <v>0.4697616976657266</v>
      </c>
    </row>
    <row r="19" spans="1:25" ht="18.75" customHeight="1">
      <c r="A19" s="327" t="s">
        <v>133</v>
      </c>
      <c r="B19" s="325">
        <v>496.248</v>
      </c>
      <c r="C19" s="322">
        <v>323.783</v>
      </c>
      <c r="D19" s="321">
        <v>0</v>
      </c>
      <c r="E19" s="374">
        <v>0</v>
      </c>
      <c r="F19" s="321">
        <f t="shared" si="0"/>
        <v>820.031</v>
      </c>
      <c r="G19" s="324">
        <f t="shared" si="1"/>
        <v>0.014754469715616543</v>
      </c>
      <c r="H19" s="325">
        <v>703.618</v>
      </c>
      <c r="I19" s="322">
        <v>364.43800000000005</v>
      </c>
      <c r="J19" s="321">
        <v>1.752</v>
      </c>
      <c r="K19" s="374">
        <v>0</v>
      </c>
      <c r="L19" s="321">
        <f t="shared" si="2"/>
        <v>1069.808</v>
      </c>
      <c r="M19" s="326">
        <f t="shared" si="3"/>
        <v>-0.23347834377757504</v>
      </c>
      <c r="N19" s="325">
        <v>1888.5369999999996</v>
      </c>
      <c r="O19" s="322">
        <v>1193.8249999999998</v>
      </c>
      <c r="P19" s="321">
        <v>2.655</v>
      </c>
      <c r="Q19" s="374">
        <v>0</v>
      </c>
      <c r="R19" s="321">
        <f t="shared" si="4"/>
        <v>3085.0169999999994</v>
      </c>
      <c r="S19" s="324">
        <f t="shared" si="5"/>
        <v>0.016260774924385043</v>
      </c>
      <c r="T19" s="325">
        <v>2532.426</v>
      </c>
      <c r="U19" s="322">
        <v>1322.963</v>
      </c>
      <c r="V19" s="321">
        <v>6.894</v>
      </c>
      <c r="W19" s="374">
        <v>0</v>
      </c>
      <c r="X19" s="321">
        <f t="shared" si="6"/>
        <v>3862.283</v>
      </c>
      <c r="Y19" s="320">
        <f t="shared" si="7"/>
        <v>-0.20124522206166673</v>
      </c>
    </row>
    <row r="20" spans="1:25" ht="18.75" customHeight="1">
      <c r="A20" s="327" t="s">
        <v>201</v>
      </c>
      <c r="B20" s="325">
        <v>0</v>
      </c>
      <c r="C20" s="322">
        <v>0</v>
      </c>
      <c r="D20" s="321">
        <v>551.319</v>
      </c>
      <c r="E20" s="374">
        <v>58.57</v>
      </c>
      <c r="F20" s="321">
        <f t="shared" si="0"/>
        <v>609.889</v>
      </c>
      <c r="G20" s="324">
        <f t="shared" si="1"/>
        <v>0.010973473905727537</v>
      </c>
      <c r="H20" s="325"/>
      <c r="I20" s="322"/>
      <c r="J20" s="321">
        <v>1714.6399999999999</v>
      </c>
      <c r="K20" s="374">
        <v>427.63300000000004</v>
      </c>
      <c r="L20" s="321">
        <f t="shared" si="2"/>
        <v>2142.273</v>
      </c>
      <c r="M20" s="326">
        <f t="shared" si="3"/>
        <v>-0.715307526164966</v>
      </c>
      <c r="N20" s="325"/>
      <c r="O20" s="322"/>
      <c r="P20" s="321">
        <v>2865.1</v>
      </c>
      <c r="Q20" s="374">
        <v>1215.2859999999998</v>
      </c>
      <c r="R20" s="321">
        <f t="shared" si="4"/>
        <v>4080.3859999999995</v>
      </c>
      <c r="S20" s="324">
        <f t="shared" si="5"/>
        <v>0.02150725209961948</v>
      </c>
      <c r="T20" s="325"/>
      <c r="U20" s="322"/>
      <c r="V20" s="321">
        <v>1714.6399999999999</v>
      </c>
      <c r="W20" s="374">
        <v>427.63300000000004</v>
      </c>
      <c r="X20" s="321">
        <f t="shared" si="6"/>
        <v>2142.273</v>
      </c>
      <c r="Y20" s="320">
        <f t="shared" si="7"/>
        <v>0.9046993543773363</v>
      </c>
    </row>
    <row r="21" spans="1:25" ht="18.75" customHeight="1">
      <c r="A21" s="327" t="s">
        <v>202</v>
      </c>
      <c r="B21" s="325">
        <v>323.31</v>
      </c>
      <c r="C21" s="322">
        <v>204.337</v>
      </c>
      <c r="D21" s="321">
        <v>0</v>
      </c>
      <c r="E21" s="374">
        <v>0</v>
      </c>
      <c r="F21" s="321">
        <f t="shared" si="0"/>
        <v>527.6469999999999</v>
      </c>
      <c r="G21" s="324">
        <f t="shared" si="1"/>
        <v>0.00949372850786851</v>
      </c>
      <c r="H21" s="325">
        <v>443.717</v>
      </c>
      <c r="I21" s="322">
        <v>138.426</v>
      </c>
      <c r="J21" s="321"/>
      <c r="K21" s="374"/>
      <c r="L21" s="321">
        <f t="shared" si="2"/>
        <v>582.143</v>
      </c>
      <c r="M21" s="326">
        <f t="shared" si="3"/>
        <v>-0.09361273776374546</v>
      </c>
      <c r="N21" s="325">
        <v>1220.728</v>
      </c>
      <c r="O21" s="322">
        <v>590.3389999999999</v>
      </c>
      <c r="P21" s="321"/>
      <c r="Q21" s="374"/>
      <c r="R21" s="321">
        <f t="shared" si="4"/>
        <v>1811.067</v>
      </c>
      <c r="S21" s="324">
        <f t="shared" si="5"/>
        <v>0.009545928874940154</v>
      </c>
      <c r="T21" s="325">
        <v>1418.29</v>
      </c>
      <c r="U21" s="322">
        <v>549.279</v>
      </c>
      <c r="V21" s="321"/>
      <c r="W21" s="374"/>
      <c r="X21" s="321">
        <f t="shared" si="6"/>
        <v>1967.569</v>
      </c>
      <c r="Y21" s="320">
        <f t="shared" si="7"/>
        <v>-0.07954079374090561</v>
      </c>
    </row>
    <row r="22" spans="1:25" ht="18.75" customHeight="1">
      <c r="A22" s="327" t="s">
        <v>198</v>
      </c>
      <c r="B22" s="325">
        <v>111.837</v>
      </c>
      <c r="C22" s="322">
        <v>185.985</v>
      </c>
      <c r="D22" s="321">
        <v>0</v>
      </c>
      <c r="E22" s="374">
        <v>0</v>
      </c>
      <c r="F22" s="321">
        <f t="shared" si="0"/>
        <v>297.822</v>
      </c>
      <c r="G22" s="324">
        <f t="shared" si="1"/>
        <v>0.005358584833554281</v>
      </c>
      <c r="H22" s="325">
        <v>23.372</v>
      </c>
      <c r="I22" s="322">
        <v>82.13</v>
      </c>
      <c r="J22" s="321"/>
      <c r="K22" s="374"/>
      <c r="L22" s="321">
        <f t="shared" si="2"/>
        <v>105.502</v>
      </c>
      <c r="M22" s="326">
        <f t="shared" si="3"/>
        <v>1.8229038312069914</v>
      </c>
      <c r="N22" s="325">
        <v>358.42199999999997</v>
      </c>
      <c r="O22" s="322">
        <v>744.0699999999999</v>
      </c>
      <c r="P22" s="321"/>
      <c r="Q22" s="374"/>
      <c r="R22" s="321">
        <f t="shared" si="4"/>
        <v>1102.492</v>
      </c>
      <c r="S22" s="324">
        <f t="shared" si="5"/>
        <v>0.005811110365983434</v>
      </c>
      <c r="T22" s="325">
        <v>169.938</v>
      </c>
      <c r="U22" s="322">
        <v>592.585</v>
      </c>
      <c r="V22" s="321"/>
      <c r="W22" s="374"/>
      <c r="X22" s="321">
        <f t="shared" si="6"/>
        <v>762.523</v>
      </c>
      <c r="Y22" s="320">
        <f t="shared" si="7"/>
        <v>0.4458475350907447</v>
      </c>
    </row>
    <row r="23" spans="1:25" ht="18.75" customHeight="1">
      <c r="A23" s="327" t="s">
        <v>167</v>
      </c>
      <c r="B23" s="325">
        <v>113.43599999999999</v>
      </c>
      <c r="C23" s="322">
        <v>31.812999999999995</v>
      </c>
      <c r="D23" s="321">
        <v>0</v>
      </c>
      <c r="E23" s="374">
        <v>0</v>
      </c>
      <c r="F23" s="321">
        <f t="shared" si="0"/>
        <v>145.249</v>
      </c>
      <c r="G23" s="324">
        <f t="shared" si="1"/>
        <v>0.0026134036051363757</v>
      </c>
      <c r="H23" s="325">
        <v>148.426</v>
      </c>
      <c r="I23" s="322">
        <v>137.81500000000003</v>
      </c>
      <c r="J23" s="321"/>
      <c r="K23" s="374"/>
      <c r="L23" s="321">
        <f t="shared" si="2"/>
        <v>286.241</v>
      </c>
      <c r="M23" s="326">
        <f t="shared" si="3"/>
        <v>-0.4925639583427951</v>
      </c>
      <c r="N23" s="325">
        <v>492.28900000000004</v>
      </c>
      <c r="O23" s="322">
        <v>425.379</v>
      </c>
      <c r="P23" s="321"/>
      <c r="Q23" s="374"/>
      <c r="R23" s="321">
        <f t="shared" si="4"/>
        <v>917.6680000000001</v>
      </c>
      <c r="S23" s="324">
        <f t="shared" si="5"/>
        <v>0.00483692401154048</v>
      </c>
      <c r="T23" s="325">
        <v>692.6259999999999</v>
      </c>
      <c r="U23" s="322">
        <v>610.0799999999999</v>
      </c>
      <c r="V23" s="321"/>
      <c r="W23" s="374"/>
      <c r="X23" s="321">
        <f t="shared" si="6"/>
        <v>1302.7059999999997</v>
      </c>
      <c r="Y23" s="320">
        <f t="shared" si="7"/>
        <v>-0.29556784109384593</v>
      </c>
    </row>
    <row r="24" spans="1:25" ht="18.75" customHeight="1">
      <c r="A24" s="327" t="s">
        <v>185</v>
      </c>
      <c r="B24" s="325">
        <v>81.497</v>
      </c>
      <c r="C24" s="322">
        <v>55.302</v>
      </c>
      <c r="D24" s="321">
        <v>0</v>
      </c>
      <c r="E24" s="374">
        <v>0</v>
      </c>
      <c r="F24" s="321">
        <f t="shared" si="0"/>
        <v>136.799</v>
      </c>
      <c r="G24" s="324">
        <f t="shared" si="1"/>
        <v>0.002461366341792722</v>
      </c>
      <c r="H24" s="325">
        <v>73.581</v>
      </c>
      <c r="I24" s="322">
        <v>81.662</v>
      </c>
      <c r="J24" s="321"/>
      <c r="K24" s="374"/>
      <c r="L24" s="321">
        <f t="shared" si="2"/>
        <v>155.243</v>
      </c>
      <c r="M24" s="326">
        <f t="shared" si="3"/>
        <v>-0.11880728921754924</v>
      </c>
      <c r="N24" s="325">
        <v>326.942</v>
      </c>
      <c r="O24" s="322">
        <v>249.217</v>
      </c>
      <c r="P24" s="321"/>
      <c r="Q24" s="374"/>
      <c r="R24" s="321">
        <f t="shared" si="4"/>
        <v>576.159</v>
      </c>
      <c r="S24" s="324">
        <f t="shared" si="5"/>
        <v>0.0030368687821359696</v>
      </c>
      <c r="T24" s="325">
        <v>298.67</v>
      </c>
      <c r="U24" s="322">
        <v>245.651</v>
      </c>
      <c r="V24" s="321"/>
      <c r="W24" s="374"/>
      <c r="X24" s="321">
        <f t="shared" si="6"/>
        <v>544.321</v>
      </c>
      <c r="Y24" s="320">
        <f t="shared" si="7"/>
        <v>0.05849122117280059</v>
      </c>
    </row>
    <row r="25" spans="1:25" ht="18.75" customHeight="1">
      <c r="A25" s="327" t="s">
        <v>178</v>
      </c>
      <c r="B25" s="325">
        <v>64.073</v>
      </c>
      <c r="C25" s="322">
        <v>7.268</v>
      </c>
      <c r="D25" s="321">
        <v>0</v>
      </c>
      <c r="E25" s="374">
        <v>0</v>
      </c>
      <c r="F25" s="321">
        <f t="shared" si="0"/>
        <v>71.341</v>
      </c>
      <c r="G25" s="324">
        <f t="shared" si="1"/>
        <v>0.0012836083318579416</v>
      </c>
      <c r="H25" s="325">
        <v>35.104</v>
      </c>
      <c r="I25" s="322">
        <v>9.686000000000002</v>
      </c>
      <c r="J25" s="321"/>
      <c r="K25" s="374"/>
      <c r="L25" s="321">
        <f t="shared" si="2"/>
        <v>44.79</v>
      </c>
      <c r="M25" s="326">
        <f t="shared" si="3"/>
        <v>0.5927885688769814</v>
      </c>
      <c r="N25" s="325">
        <v>437.77899999999994</v>
      </c>
      <c r="O25" s="322">
        <v>83.27300000000001</v>
      </c>
      <c r="P25" s="321"/>
      <c r="Q25" s="374"/>
      <c r="R25" s="321">
        <f t="shared" si="4"/>
        <v>521.0519999999999</v>
      </c>
      <c r="S25" s="324">
        <f t="shared" si="5"/>
        <v>0.0027464060314418607</v>
      </c>
      <c r="T25" s="325">
        <v>210.94500000000002</v>
      </c>
      <c r="U25" s="322">
        <v>30.207000000000004</v>
      </c>
      <c r="V25" s="321"/>
      <c r="W25" s="374"/>
      <c r="X25" s="321">
        <f t="shared" si="6"/>
        <v>241.15200000000002</v>
      </c>
      <c r="Y25" s="320">
        <f t="shared" si="7"/>
        <v>1.160678742038216</v>
      </c>
    </row>
    <row r="26" spans="1:25" ht="18.75" customHeight="1">
      <c r="A26" s="327" t="s">
        <v>173</v>
      </c>
      <c r="B26" s="325">
        <v>26.965000000000003</v>
      </c>
      <c r="C26" s="322">
        <v>36.971</v>
      </c>
      <c r="D26" s="321">
        <v>0</v>
      </c>
      <c r="E26" s="374">
        <v>0</v>
      </c>
      <c r="F26" s="321">
        <f t="shared" si="0"/>
        <v>63.936</v>
      </c>
      <c r="G26" s="324">
        <f t="shared" si="1"/>
        <v>0.0011503733099573789</v>
      </c>
      <c r="H26" s="325">
        <v>15.803999999999998</v>
      </c>
      <c r="I26" s="322">
        <v>25.38</v>
      </c>
      <c r="J26" s="321"/>
      <c r="K26" s="374"/>
      <c r="L26" s="321">
        <f t="shared" si="2"/>
        <v>41.184</v>
      </c>
      <c r="M26" s="326">
        <f t="shared" si="3"/>
        <v>0.5524475524475525</v>
      </c>
      <c r="N26" s="325">
        <v>75.09899999999999</v>
      </c>
      <c r="O26" s="322">
        <v>109.23400000000001</v>
      </c>
      <c r="P26" s="321"/>
      <c r="Q26" s="374"/>
      <c r="R26" s="321">
        <f t="shared" si="4"/>
        <v>184.333</v>
      </c>
      <c r="S26" s="324">
        <f t="shared" si="5"/>
        <v>0.0009715983490971585</v>
      </c>
      <c r="T26" s="325">
        <v>56.055</v>
      </c>
      <c r="U26" s="322">
        <v>125.26400000000001</v>
      </c>
      <c r="V26" s="321"/>
      <c r="W26" s="374"/>
      <c r="X26" s="321">
        <f t="shared" si="6"/>
        <v>181.31900000000002</v>
      </c>
      <c r="Y26" s="320">
        <f t="shared" si="7"/>
        <v>0.016622637451122024</v>
      </c>
    </row>
    <row r="27" spans="1:25" ht="18.75" customHeight="1">
      <c r="A27" s="327" t="s">
        <v>179</v>
      </c>
      <c r="B27" s="325">
        <v>38.579</v>
      </c>
      <c r="C27" s="322">
        <v>19.741</v>
      </c>
      <c r="D27" s="321">
        <v>0</v>
      </c>
      <c r="E27" s="374">
        <v>0</v>
      </c>
      <c r="F27" s="321">
        <f t="shared" si="0"/>
        <v>58.32</v>
      </c>
      <c r="G27" s="324">
        <f t="shared" si="1"/>
        <v>0.0010493270057043659</v>
      </c>
      <c r="H27" s="325">
        <v>75.803</v>
      </c>
      <c r="I27" s="322">
        <v>29.856</v>
      </c>
      <c r="J27" s="321"/>
      <c r="K27" s="374"/>
      <c r="L27" s="321">
        <f t="shared" si="2"/>
        <v>105.65899999999999</v>
      </c>
      <c r="M27" s="326">
        <f t="shared" si="3"/>
        <v>-0.4480356618934497</v>
      </c>
      <c r="N27" s="325">
        <v>136.65800000000002</v>
      </c>
      <c r="O27" s="322">
        <v>110.405</v>
      </c>
      <c r="P27" s="321"/>
      <c r="Q27" s="374"/>
      <c r="R27" s="321">
        <f t="shared" si="4"/>
        <v>247.06300000000002</v>
      </c>
      <c r="S27" s="324">
        <f t="shared" si="5"/>
        <v>0.0013022410687342542</v>
      </c>
      <c r="T27" s="325">
        <v>260.79499999999996</v>
      </c>
      <c r="U27" s="322">
        <v>120.488</v>
      </c>
      <c r="V27" s="321"/>
      <c r="W27" s="374"/>
      <c r="X27" s="321">
        <f t="shared" si="6"/>
        <v>381.28299999999996</v>
      </c>
      <c r="Y27" s="320">
        <f t="shared" si="7"/>
        <v>-0.35202198891636904</v>
      </c>
    </row>
    <row r="28" spans="1:25" ht="18.75" customHeight="1" thickBot="1">
      <c r="A28" s="327" t="s">
        <v>158</v>
      </c>
      <c r="B28" s="325">
        <v>12.074</v>
      </c>
      <c r="C28" s="322">
        <v>0.039</v>
      </c>
      <c r="D28" s="321">
        <v>0</v>
      </c>
      <c r="E28" s="374">
        <v>0</v>
      </c>
      <c r="F28" s="321">
        <f t="shared" si="0"/>
        <v>12.113</v>
      </c>
      <c r="G28" s="324">
        <f t="shared" si="1"/>
        <v>0.000217944067559962</v>
      </c>
      <c r="H28" s="325">
        <v>5266.052</v>
      </c>
      <c r="I28" s="322">
        <v>1633.0259999999998</v>
      </c>
      <c r="J28" s="321">
        <v>26.405</v>
      </c>
      <c r="K28" s="374">
        <v>31.432000000000002</v>
      </c>
      <c r="L28" s="321">
        <f t="shared" si="2"/>
        <v>6956.914999999999</v>
      </c>
      <c r="M28" s="326">
        <f t="shared" si="3"/>
        <v>-0.9982588546791215</v>
      </c>
      <c r="N28" s="325">
        <v>269.02</v>
      </c>
      <c r="O28" s="322">
        <v>0.511</v>
      </c>
      <c r="P28" s="321">
        <v>2</v>
      </c>
      <c r="Q28" s="374">
        <v>0.2</v>
      </c>
      <c r="R28" s="321">
        <f t="shared" si="4"/>
        <v>271.731</v>
      </c>
      <c r="S28" s="324">
        <f t="shared" si="5"/>
        <v>0.001432263300648934</v>
      </c>
      <c r="T28" s="325">
        <v>18266.467000000004</v>
      </c>
      <c r="U28" s="322">
        <v>6069.91</v>
      </c>
      <c r="V28" s="321">
        <v>1607.704</v>
      </c>
      <c r="W28" s="374">
        <v>485.90599999999995</v>
      </c>
      <c r="X28" s="321">
        <f t="shared" si="6"/>
        <v>26429.987000000005</v>
      </c>
      <c r="Y28" s="320">
        <f t="shared" si="7"/>
        <v>-0.9897188371677973</v>
      </c>
    </row>
    <row r="29" spans="1:25" s="328" customFormat="1" ht="18.75" customHeight="1">
      <c r="A29" s="335" t="s">
        <v>63</v>
      </c>
      <c r="B29" s="332">
        <f>SUM(B30:B43)</f>
        <v>2772.2570000000005</v>
      </c>
      <c r="C29" s="331">
        <f>SUM(C30:C43)</f>
        <v>5123.446</v>
      </c>
      <c r="D29" s="330">
        <f>SUM(D30:D43)</f>
        <v>0.054</v>
      </c>
      <c r="E29" s="415">
        <f>SUM(E30:E43)</f>
        <v>22.621</v>
      </c>
      <c r="F29" s="330">
        <f t="shared" si="0"/>
        <v>7918.378000000001</v>
      </c>
      <c r="G29" s="333">
        <f t="shared" si="1"/>
        <v>0.14247201434799941</v>
      </c>
      <c r="H29" s="332">
        <f>SUM(H30:H43)</f>
        <v>2385.985</v>
      </c>
      <c r="I29" s="331">
        <f>SUM(I30:I43)</f>
        <v>4376.703</v>
      </c>
      <c r="J29" s="330">
        <f>SUM(J30:J43)</f>
        <v>172.323</v>
      </c>
      <c r="K29" s="415">
        <f>SUM(K30:K43)</f>
        <v>249.73100000000002</v>
      </c>
      <c r="L29" s="330">
        <f t="shared" si="2"/>
        <v>7184.742</v>
      </c>
      <c r="M29" s="334">
        <f t="shared" si="3"/>
        <v>0.10211027758547209</v>
      </c>
      <c r="N29" s="332">
        <f>SUM(N30:N43)</f>
        <v>11431.846000000003</v>
      </c>
      <c r="O29" s="331">
        <f>SUM(O30:O43)</f>
        <v>19866.643000000004</v>
      </c>
      <c r="P29" s="330">
        <f>SUM(P30:P43)</f>
        <v>11.539</v>
      </c>
      <c r="Q29" s="415">
        <f>SUM(Q30:Q43)</f>
        <v>661.125</v>
      </c>
      <c r="R29" s="330">
        <f t="shared" si="4"/>
        <v>31971.15300000001</v>
      </c>
      <c r="S29" s="333">
        <f t="shared" si="5"/>
        <v>0.16851632357490343</v>
      </c>
      <c r="T29" s="332">
        <f>SUM(T30:T43)</f>
        <v>8596.24</v>
      </c>
      <c r="U29" s="331">
        <f>SUM(U30:U43)</f>
        <v>17149.608999999997</v>
      </c>
      <c r="V29" s="330">
        <f>SUM(V30:V43)</f>
        <v>613.662</v>
      </c>
      <c r="W29" s="415">
        <f>SUM(W30:W43)</f>
        <v>1173.0109999999997</v>
      </c>
      <c r="X29" s="330">
        <f t="shared" si="6"/>
        <v>27532.521999999994</v>
      </c>
      <c r="Y29" s="329">
        <f t="shared" si="7"/>
        <v>0.16121410890001342</v>
      </c>
    </row>
    <row r="30" spans="1:25" ht="18.75" customHeight="1">
      <c r="A30" s="342" t="s">
        <v>133</v>
      </c>
      <c r="B30" s="339">
        <v>828.5440000000001</v>
      </c>
      <c r="C30" s="337">
        <v>836.259</v>
      </c>
      <c r="D30" s="338">
        <v>0</v>
      </c>
      <c r="E30" s="386">
        <v>0</v>
      </c>
      <c r="F30" s="338">
        <f t="shared" si="0"/>
        <v>1664.803</v>
      </c>
      <c r="G30" s="340">
        <f t="shared" si="1"/>
        <v>0.02995409374275798</v>
      </c>
      <c r="H30" s="339">
        <v>1126.209</v>
      </c>
      <c r="I30" s="337">
        <v>1120.3200000000002</v>
      </c>
      <c r="J30" s="338">
        <v>8.488</v>
      </c>
      <c r="K30" s="337">
        <v>0</v>
      </c>
      <c r="L30" s="338">
        <f t="shared" si="2"/>
        <v>2255.0170000000003</v>
      </c>
      <c r="M30" s="341">
        <f t="shared" si="3"/>
        <v>-0.26173372528898897</v>
      </c>
      <c r="N30" s="339">
        <v>2411.647</v>
      </c>
      <c r="O30" s="337">
        <v>2767.137</v>
      </c>
      <c r="P30" s="338">
        <v>11.084</v>
      </c>
      <c r="Q30" s="337">
        <v>9.764999999999999</v>
      </c>
      <c r="R30" s="338">
        <f t="shared" si="4"/>
        <v>5199.633</v>
      </c>
      <c r="S30" s="340">
        <f t="shared" si="5"/>
        <v>0.027406676171445727</v>
      </c>
      <c r="T30" s="343">
        <v>4338.811</v>
      </c>
      <c r="U30" s="337">
        <v>4198.809999999999</v>
      </c>
      <c r="V30" s="338">
        <v>8.488</v>
      </c>
      <c r="W30" s="386">
        <v>0</v>
      </c>
      <c r="X30" s="338">
        <f t="shared" si="6"/>
        <v>8546.108999999999</v>
      </c>
      <c r="Y30" s="336">
        <f t="shared" si="7"/>
        <v>-0.39157890450496236</v>
      </c>
    </row>
    <row r="31" spans="1:25" ht="18.75" customHeight="1">
      <c r="A31" s="342" t="s">
        <v>164</v>
      </c>
      <c r="B31" s="339">
        <v>531.7669999999999</v>
      </c>
      <c r="C31" s="337">
        <v>1001.205</v>
      </c>
      <c r="D31" s="338">
        <v>0</v>
      </c>
      <c r="E31" s="386">
        <v>0</v>
      </c>
      <c r="F31" s="338">
        <f t="shared" si="0"/>
        <v>1532.972</v>
      </c>
      <c r="G31" s="340">
        <f t="shared" si="1"/>
        <v>0.027582114516266</v>
      </c>
      <c r="H31" s="339">
        <v>438.269</v>
      </c>
      <c r="I31" s="337">
        <v>934.896</v>
      </c>
      <c r="J31" s="338"/>
      <c r="K31" s="337"/>
      <c r="L31" s="338">
        <f t="shared" si="2"/>
        <v>1373.165</v>
      </c>
      <c r="M31" s="341">
        <f t="shared" si="3"/>
        <v>0.11637858523921008</v>
      </c>
      <c r="N31" s="339">
        <v>2431.887</v>
      </c>
      <c r="O31" s="337">
        <v>3737.6970000000006</v>
      </c>
      <c r="P31" s="338"/>
      <c r="Q31" s="337"/>
      <c r="R31" s="338">
        <f t="shared" si="4"/>
        <v>6169.584000000001</v>
      </c>
      <c r="S31" s="340">
        <f t="shared" si="5"/>
        <v>0.032519177949777</v>
      </c>
      <c r="T31" s="343">
        <v>1990.0059999999999</v>
      </c>
      <c r="U31" s="337">
        <v>3403.1400000000003</v>
      </c>
      <c r="V31" s="338"/>
      <c r="W31" s="337"/>
      <c r="X31" s="338">
        <f t="shared" si="6"/>
        <v>5393.146000000001</v>
      </c>
      <c r="Y31" s="336">
        <f t="shared" si="7"/>
        <v>0.14396754695682268</v>
      </c>
    </row>
    <row r="32" spans="1:25" ht="18.75" customHeight="1">
      <c r="A32" s="342" t="s">
        <v>193</v>
      </c>
      <c r="B32" s="339">
        <v>0</v>
      </c>
      <c r="C32" s="337">
        <v>1477.4180000000001</v>
      </c>
      <c r="D32" s="338">
        <v>0</v>
      </c>
      <c r="E32" s="386">
        <v>0</v>
      </c>
      <c r="F32" s="338">
        <f t="shared" si="0"/>
        <v>1477.4180000000001</v>
      </c>
      <c r="G32" s="340">
        <f t="shared" si="1"/>
        <v>0.02658255497451531</v>
      </c>
      <c r="H32" s="339"/>
      <c r="I32" s="337">
        <v>1045.234</v>
      </c>
      <c r="J32" s="338"/>
      <c r="K32" s="337"/>
      <c r="L32" s="338">
        <f t="shared" si="2"/>
        <v>1045.234</v>
      </c>
      <c r="M32" s="341">
        <f t="shared" si="3"/>
        <v>0.4134806177372725</v>
      </c>
      <c r="N32" s="339">
        <v>15.115</v>
      </c>
      <c r="O32" s="337">
        <v>6039.336000000001</v>
      </c>
      <c r="P32" s="338"/>
      <c r="Q32" s="337"/>
      <c r="R32" s="338">
        <f t="shared" si="4"/>
        <v>6054.451000000001</v>
      </c>
      <c r="S32" s="340">
        <f t="shared" si="5"/>
        <v>0.03191232495695096</v>
      </c>
      <c r="T32" s="343">
        <v>32.515</v>
      </c>
      <c r="U32" s="337">
        <v>4903.018</v>
      </c>
      <c r="V32" s="338"/>
      <c r="W32" s="337"/>
      <c r="X32" s="338">
        <f t="shared" si="6"/>
        <v>4935.533</v>
      </c>
      <c r="Y32" s="336">
        <f t="shared" si="7"/>
        <v>0.2267066191230005</v>
      </c>
    </row>
    <row r="33" spans="1:25" ht="18.75" customHeight="1">
      <c r="A33" s="342" t="s">
        <v>161</v>
      </c>
      <c r="B33" s="339">
        <v>582.162</v>
      </c>
      <c r="C33" s="337">
        <v>342.577</v>
      </c>
      <c r="D33" s="338">
        <v>0</v>
      </c>
      <c r="E33" s="386">
        <v>0</v>
      </c>
      <c r="F33" s="338">
        <f t="shared" si="0"/>
        <v>924.739</v>
      </c>
      <c r="G33" s="340">
        <f t="shared" si="1"/>
        <v>0.01663843631563871</v>
      </c>
      <c r="H33" s="339">
        <v>205.878</v>
      </c>
      <c r="I33" s="337">
        <v>288.97499999999997</v>
      </c>
      <c r="J33" s="338"/>
      <c r="K33" s="337"/>
      <c r="L33" s="338">
        <f t="shared" si="2"/>
        <v>494.85299999999995</v>
      </c>
      <c r="M33" s="341">
        <f t="shared" si="3"/>
        <v>0.8687145475525058</v>
      </c>
      <c r="N33" s="339">
        <v>2590.404</v>
      </c>
      <c r="O33" s="337">
        <v>1747.5710000000001</v>
      </c>
      <c r="P33" s="338"/>
      <c r="Q33" s="337"/>
      <c r="R33" s="338">
        <f t="shared" si="4"/>
        <v>4337.975</v>
      </c>
      <c r="S33" s="340">
        <f t="shared" si="5"/>
        <v>0.022864974521245498</v>
      </c>
      <c r="T33" s="343">
        <v>818.865</v>
      </c>
      <c r="U33" s="337">
        <v>1234.292</v>
      </c>
      <c r="V33" s="338"/>
      <c r="W33" s="337"/>
      <c r="X33" s="338">
        <f t="shared" si="6"/>
        <v>2053.157</v>
      </c>
      <c r="Y33" s="336">
        <f t="shared" si="7"/>
        <v>1.112831605181679</v>
      </c>
    </row>
    <row r="34" spans="1:25" ht="18.75" customHeight="1">
      <c r="A34" s="342" t="s">
        <v>159</v>
      </c>
      <c r="B34" s="339">
        <v>367.47700000000003</v>
      </c>
      <c r="C34" s="337">
        <v>185.656</v>
      </c>
      <c r="D34" s="338">
        <v>0</v>
      </c>
      <c r="E34" s="386">
        <v>0</v>
      </c>
      <c r="F34" s="338">
        <f t="shared" si="0"/>
        <v>553.133</v>
      </c>
      <c r="G34" s="340">
        <f t="shared" si="1"/>
        <v>0.009952287288173406</v>
      </c>
      <c r="H34" s="339"/>
      <c r="I34" s="337"/>
      <c r="J34" s="338"/>
      <c r="K34" s="337"/>
      <c r="L34" s="338">
        <f t="shared" si="2"/>
        <v>0</v>
      </c>
      <c r="M34" s="341" t="str">
        <f t="shared" si="3"/>
        <v>         /0</v>
      </c>
      <c r="N34" s="339">
        <v>873.35</v>
      </c>
      <c r="O34" s="337">
        <v>367.494</v>
      </c>
      <c r="P34" s="338"/>
      <c r="Q34" s="337"/>
      <c r="R34" s="338">
        <f t="shared" si="4"/>
        <v>1240.844</v>
      </c>
      <c r="S34" s="340">
        <f t="shared" si="5"/>
        <v>0.0065403480759664</v>
      </c>
      <c r="T34" s="343">
        <v>21.682</v>
      </c>
      <c r="U34" s="337">
        <v>1.682</v>
      </c>
      <c r="V34" s="338"/>
      <c r="W34" s="337"/>
      <c r="X34" s="338">
        <f t="shared" si="6"/>
        <v>23.363999999999997</v>
      </c>
      <c r="Y34" s="336" t="str">
        <f t="shared" si="7"/>
        <v>  *  </v>
      </c>
    </row>
    <row r="35" spans="1:25" ht="18.75" customHeight="1">
      <c r="A35" s="342" t="s">
        <v>198</v>
      </c>
      <c r="B35" s="339">
        <v>0</v>
      </c>
      <c r="C35" s="337">
        <v>347.967</v>
      </c>
      <c r="D35" s="338">
        <v>0</v>
      </c>
      <c r="E35" s="386">
        <v>0</v>
      </c>
      <c r="F35" s="338">
        <f t="shared" si="0"/>
        <v>347.967</v>
      </c>
      <c r="G35" s="340">
        <f t="shared" si="1"/>
        <v>0.00626082253418949</v>
      </c>
      <c r="H35" s="339">
        <v>5.926</v>
      </c>
      <c r="I35" s="337">
        <v>307.196</v>
      </c>
      <c r="J35" s="338"/>
      <c r="K35" s="337"/>
      <c r="L35" s="338">
        <f t="shared" si="2"/>
        <v>313.122</v>
      </c>
      <c r="M35" s="341">
        <f t="shared" si="3"/>
        <v>0.11128250330542078</v>
      </c>
      <c r="N35" s="339">
        <v>1195.508</v>
      </c>
      <c r="O35" s="337">
        <v>1332.978</v>
      </c>
      <c r="P35" s="338"/>
      <c r="Q35" s="337"/>
      <c r="R35" s="338">
        <f t="shared" si="4"/>
        <v>2528.486</v>
      </c>
      <c r="S35" s="340">
        <f t="shared" si="5"/>
        <v>0.013327363105441118</v>
      </c>
      <c r="T35" s="343">
        <v>5.926</v>
      </c>
      <c r="U35" s="337">
        <v>975.5100000000001</v>
      </c>
      <c r="V35" s="338"/>
      <c r="W35" s="337"/>
      <c r="X35" s="338">
        <f t="shared" si="6"/>
        <v>981.4360000000001</v>
      </c>
      <c r="Y35" s="336">
        <f t="shared" si="7"/>
        <v>1.5763126683757265</v>
      </c>
    </row>
    <row r="36" spans="1:25" ht="18.75" customHeight="1">
      <c r="A36" s="342" t="s">
        <v>171</v>
      </c>
      <c r="B36" s="339">
        <v>74.619</v>
      </c>
      <c r="C36" s="337">
        <v>243.113</v>
      </c>
      <c r="D36" s="338">
        <v>0</v>
      </c>
      <c r="E36" s="386">
        <v>0</v>
      </c>
      <c r="F36" s="338">
        <f t="shared" si="0"/>
        <v>317.73199999999997</v>
      </c>
      <c r="G36" s="340">
        <f t="shared" si="1"/>
        <v>0.0057168170126279064</v>
      </c>
      <c r="H36" s="339">
        <v>6.114</v>
      </c>
      <c r="I36" s="337">
        <v>19.445</v>
      </c>
      <c r="J36" s="338"/>
      <c r="K36" s="337"/>
      <c r="L36" s="338">
        <f t="shared" si="2"/>
        <v>25.559</v>
      </c>
      <c r="M36" s="341">
        <f t="shared" si="3"/>
        <v>11.431315779177588</v>
      </c>
      <c r="N36" s="339">
        <v>383.048</v>
      </c>
      <c r="O36" s="337">
        <v>875.5540000000001</v>
      </c>
      <c r="P36" s="338">
        <v>0</v>
      </c>
      <c r="Q36" s="337">
        <v>0.03</v>
      </c>
      <c r="R36" s="338">
        <f t="shared" si="4"/>
        <v>1258.632</v>
      </c>
      <c r="S36" s="340">
        <f t="shared" si="5"/>
        <v>0.006634106607720022</v>
      </c>
      <c r="T36" s="343">
        <v>35.20399999999999</v>
      </c>
      <c r="U36" s="337">
        <v>61.998</v>
      </c>
      <c r="V36" s="338">
        <v>0</v>
      </c>
      <c r="W36" s="337">
        <v>0</v>
      </c>
      <c r="X36" s="338">
        <f t="shared" si="6"/>
        <v>97.202</v>
      </c>
      <c r="Y36" s="336" t="str">
        <f t="shared" si="7"/>
        <v>  *  </v>
      </c>
    </row>
    <row r="37" spans="1:25" ht="18.75" customHeight="1">
      <c r="A37" s="342" t="s">
        <v>197</v>
      </c>
      <c r="B37" s="339">
        <v>0</v>
      </c>
      <c r="C37" s="337">
        <v>212.009</v>
      </c>
      <c r="D37" s="338">
        <v>0</v>
      </c>
      <c r="E37" s="386">
        <v>0</v>
      </c>
      <c r="F37" s="338">
        <f t="shared" si="0"/>
        <v>212.009</v>
      </c>
      <c r="G37" s="340">
        <f t="shared" si="1"/>
        <v>0.003814587948428959</v>
      </c>
      <c r="H37" s="339"/>
      <c r="I37" s="337">
        <v>280.09499999999997</v>
      </c>
      <c r="J37" s="338"/>
      <c r="K37" s="337"/>
      <c r="L37" s="338">
        <f t="shared" si="2"/>
        <v>280.09499999999997</v>
      </c>
      <c r="M37" s="341">
        <f t="shared" si="3"/>
        <v>-0.2430818115282315</v>
      </c>
      <c r="N37" s="339"/>
      <c r="O37" s="337">
        <v>1219.695</v>
      </c>
      <c r="P37" s="338"/>
      <c r="Q37" s="337"/>
      <c r="R37" s="338">
        <f t="shared" si="4"/>
        <v>1219.695</v>
      </c>
      <c r="S37" s="340">
        <f t="shared" si="5"/>
        <v>0.006428874094177703</v>
      </c>
      <c r="T37" s="343"/>
      <c r="U37" s="337">
        <v>1031.4959999999999</v>
      </c>
      <c r="V37" s="338"/>
      <c r="W37" s="337"/>
      <c r="X37" s="338">
        <f t="shared" si="6"/>
        <v>1031.4959999999999</v>
      </c>
      <c r="Y37" s="336">
        <f t="shared" si="7"/>
        <v>0.18245247679099097</v>
      </c>
    </row>
    <row r="38" spans="1:25" ht="18.75" customHeight="1">
      <c r="A38" s="342" t="s">
        <v>179</v>
      </c>
      <c r="B38" s="339">
        <v>94.993</v>
      </c>
      <c r="C38" s="337">
        <v>106.492</v>
      </c>
      <c r="D38" s="338">
        <v>0</v>
      </c>
      <c r="E38" s="386">
        <v>0</v>
      </c>
      <c r="F38" s="338">
        <f t="shared" si="0"/>
        <v>201.485</v>
      </c>
      <c r="G38" s="340">
        <f t="shared" si="1"/>
        <v>0.0036252340834078216</v>
      </c>
      <c r="H38" s="339">
        <v>62.264</v>
      </c>
      <c r="I38" s="337">
        <v>88.098</v>
      </c>
      <c r="J38" s="338"/>
      <c r="K38" s="337"/>
      <c r="L38" s="338">
        <f t="shared" si="2"/>
        <v>150.362</v>
      </c>
      <c r="M38" s="341">
        <f t="shared" si="3"/>
        <v>0.33999946795067926</v>
      </c>
      <c r="N38" s="339">
        <v>365.21599999999995</v>
      </c>
      <c r="O38" s="337">
        <v>474.684</v>
      </c>
      <c r="P38" s="338"/>
      <c r="Q38" s="337"/>
      <c r="R38" s="338">
        <f t="shared" si="4"/>
        <v>839.9</v>
      </c>
      <c r="S38" s="340">
        <f t="shared" si="5"/>
        <v>0.004427017698440883</v>
      </c>
      <c r="T38" s="343">
        <v>178.175</v>
      </c>
      <c r="U38" s="337">
        <v>401.204</v>
      </c>
      <c r="V38" s="338"/>
      <c r="W38" s="337"/>
      <c r="X38" s="338">
        <f t="shared" si="6"/>
        <v>579.379</v>
      </c>
      <c r="Y38" s="336">
        <f t="shared" si="7"/>
        <v>0.4496555795084045</v>
      </c>
    </row>
    <row r="39" spans="1:25" ht="18.75" customHeight="1">
      <c r="A39" s="342" t="s">
        <v>170</v>
      </c>
      <c r="B39" s="339">
        <v>95.60099999999998</v>
      </c>
      <c r="C39" s="337">
        <v>88.595</v>
      </c>
      <c r="D39" s="338">
        <v>0</v>
      </c>
      <c r="E39" s="386">
        <v>0</v>
      </c>
      <c r="F39" s="338">
        <f t="shared" si="0"/>
        <v>184.19599999999997</v>
      </c>
      <c r="G39" s="340">
        <f t="shared" si="1"/>
        <v>0.003314160444834042</v>
      </c>
      <c r="H39" s="339">
        <v>161.15200000000002</v>
      </c>
      <c r="I39" s="337">
        <v>73.59500000000001</v>
      </c>
      <c r="J39" s="338"/>
      <c r="K39" s="337"/>
      <c r="L39" s="338">
        <f t="shared" si="2"/>
        <v>234.747</v>
      </c>
      <c r="M39" s="341">
        <f t="shared" si="3"/>
        <v>-0.21534247509020366</v>
      </c>
      <c r="N39" s="339">
        <v>476.5660000000001</v>
      </c>
      <c r="O39" s="337">
        <v>430.494</v>
      </c>
      <c r="P39" s="338"/>
      <c r="Q39" s="337"/>
      <c r="R39" s="338">
        <f t="shared" si="4"/>
        <v>907.0600000000002</v>
      </c>
      <c r="S39" s="340">
        <f t="shared" si="5"/>
        <v>0.004781010445943313</v>
      </c>
      <c r="T39" s="343">
        <v>470.18299999999994</v>
      </c>
      <c r="U39" s="337">
        <v>211.86600000000004</v>
      </c>
      <c r="V39" s="338"/>
      <c r="W39" s="337"/>
      <c r="X39" s="338">
        <f t="shared" si="6"/>
        <v>682.049</v>
      </c>
      <c r="Y39" s="336">
        <f t="shared" si="7"/>
        <v>0.32990444968030186</v>
      </c>
    </row>
    <row r="40" spans="1:25" ht="18.75" customHeight="1">
      <c r="A40" s="342" t="s">
        <v>184</v>
      </c>
      <c r="B40" s="339">
        <v>66.677</v>
      </c>
      <c r="C40" s="337">
        <v>89.136</v>
      </c>
      <c r="D40" s="338">
        <v>0</v>
      </c>
      <c r="E40" s="386">
        <v>0</v>
      </c>
      <c r="F40" s="338">
        <f t="shared" si="0"/>
        <v>155.813</v>
      </c>
      <c r="G40" s="340">
        <f t="shared" si="1"/>
        <v>0.0028034771731792582</v>
      </c>
      <c r="H40" s="339">
        <v>0</v>
      </c>
      <c r="I40" s="337">
        <v>3.453</v>
      </c>
      <c r="J40" s="338"/>
      <c r="K40" s="337"/>
      <c r="L40" s="338">
        <f t="shared" si="2"/>
        <v>3.453</v>
      </c>
      <c r="M40" s="341">
        <f t="shared" si="3"/>
        <v>44.123950188242105</v>
      </c>
      <c r="N40" s="339">
        <v>236.322</v>
      </c>
      <c r="O40" s="337">
        <v>281.547</v>
      </c>
      <c r="P40" s="338"/>
      <c r="Q40" s="337"/>
      <c r="R40" s="338">
        <f t="shared" si="4"/>
        <v>517.869</v>
      </c>
      <c r="S40" s="340">
        <f t="shared" si="5"/>
        <v>0.0027296287992307202</v>
      </c>
      <c r="T40" s="343">
        <v>0</v>
      </c>
      <c r="U40" s="337">
        <v>15.82</v>
      </c>
      <c r="V40" s="338"/>
      <c r="W40" s="337"/>
      <c r="X40" s="338">
        <f t="shared" si="6"/>
        <v>15.82</v>
      </c>
      <c r="Y40" s="336" t="str">
        <f t="shared" si="7"/>
        <v>  *  </v>
      </c>
    </row>
    <row r="41" spans="1:25" ht="18.75" customHeight="1">
      <c r="A41" s="342" t="s">
        <v>174</v>
      </c>
      <c r="B41" s="339">
        <v>53.19200000000001</v>
      </c>
      <c r="C41" s="337">
        <v>46.989999999999995</v>
      </c>
      <c r="D41" s="338">
        <v>0</v>
      </c>
      <c r="E41" s="386">
        <v>0</v>
      </c>
      <c r="F41" s="338">
        <f t="shared" si="0"/>
        <v>100.182</v>
      </c>
      <c r="G41" s="340">
        <f t="shared" si="1"/>
        <v>0.0018025322031117075</v>
      </c>
      <c r="H41" s="339">
        <v>40.201</v>
      </c>
      <c r="I41" s="337">
        <v>56.221</v>
      </c>
      <c r="J41" s="338"/>
      <c r="K41" s="337"/>
      <c r="L41" s="338">
        <f t="shared" si="2"/>
        <v>96.422</v>
      </c>
      <c r="M41" s="341">
        <f t="shared" si="3"/>
        <v>0.03899525004666993</v>
      </c>
      <c r="N41" s="339">
        <v>224.01199999999997</v>
      </c>
      <c r="O41" s="337">
        <v>169.16899999999998</v>
      </c>
      <c r="P41" s="338"/>
      <c r="Q41" s="337"/>
      <c r="R41" s="338">
        <f t="shared" si="4"/>
        <v>393.1809999999999</v>
      </c>
      <c r="S41" s="340">
        <f t="shared" si="5"/>
        <v>0.002072412484451345</v>
      </c>
      <c r="T41" s="343">
        <v>202.548</v>
      </c>
      <c r="U41" s="337">
        <v>171.94399999999996</v>
      </c>
      <c r="V41" s="338"/>
      <c r="W41" s="337"/>
      <c r="X41" s="338">
        <f t="shared" si="6"/>
        <v>374.49199999999996</v>
      </c>
      <c r="Y41" s="336">
        <f t="shared" si="7"/>
        <v>0.04990493788919381</v>
      </c>
    </row>
    <row r="42" spans="1:25" ht="18.75" customHeight="1">
      <c r="A42" s="342" t="s">
        <v>199</v>
      </c>
      <c r="B42" s="339">
        <v>0</v>
      </c>
      <c r="C42" s="337">
        <v>93.239</v>
      </c>
      <c r="D42" s="338">
        <v>0</v>
      </c>
      <c r="E42" s="386">
        <v>0</v>
      </c>
      <c r="F42" s="338">
        <f aca="true" t="shared" si="8" ref="F42:F70">SUM(B42:E42)</f>
        <v>93.239</v>
      </c>
      <c r="G42" s="340">
        <f aca="true" t="shared" si="9" ref="G42:G70">F42/$F$9</f>
        <v>0.0016776097511123007</v>
      </c>
      <c r="H42" s="339"/>
      <c r="I42" s="337">
        <v>10.598</v>
      </c>
      <c r="J42" s="338"/>
      <c r="K42" s="337"/>
      <c r="L42" s="338">
        <f t="shared" si="2"/>
        <v>10.598</v>
      </c>
      <c r="M42" s="341">
        <f t="shared" si="3"/>
        <v>7.7977920362332505</v>
      </c>
      <c r="N42" s="339"/>
      <c r="O42" s="337">
        <v>214.138</v>
      </c>
      <c r="P42" s="338"/>
      <c r="Q42" s="337"/>
      <c r="R42" s="338">
        <f aca="true" t="shared" si="10" ref="R42:R70">SUM(N42:Q42)</f>
        <v>214.138</v>
      </c>
      <c r="S42" s="340">
        <f aca="true" t="shared" si="11" ref="S42:S70">R42/$R$9</f>
        <v>0.0011286971257396523</v>
      </c>
      <c r="T42" s="343"/>
      <c r="U42" s="337">
        <v>123.515</v>
      </c>
      <c r="V42" s="338"/>
      <c r="W42" s="337"/>
      <c r="X42" s="338">
        <f aca="true" t="shared" si="12" ref="X42:X70">SUM(T42:W42)</f>
        <v>123.515</v>
      </c>
      <c r="Y42" s="336">
        <f t="shared" si="7"/>
        <v>0.733700360280128</v>
      </c>
    </row>
    <row r="43" spans="1:25" ht="18.75" customHeight="1" thickBot="1">
      <c r="A43" s="342" t="s">
        <v>158</v>
      </c>
      <c r="B43" s="339">
        <v>77.225</v>
      </c>
      <c r="C43" s="337">
        <v>52.79</v>
      </c>
      <c r="D43" s="338">
        <v>0.054</v>
      </c>
      <c r="E43" s="337">
        <v>22.621</v>
      </c>
      <c r="F43" s="338">
        <f t="shared" si="8"/>
        <v>152.69</v>
      </c>
      <c r="G43" s="340">
        <f t="shared" si="9"/>
        <v>0.002747286359756509</v>
      </c>
      <c r="H43" s="339">
        <v>339.97200000000004</v>
      </c>
      <c r="I43" s="337">
        <v>148.577</v>
      </c>
      <c r="J43" s="338">
        <v>163.835</v>
      </c>
      <c r="K43" s="337">
        <v>249.73100000000002</v>
      </c>
      <c r="L43" s="338">
        <f t="shared" si="2"/>
        <v>902.115</v>
      </c>
      <c r="M43" s="341">
        <f t="shared" si="3"/>
        <v>-0.830742200273801</v>
      </c>
      <c r="N43" s="339">
        <v>228.771</v>
      </c>
      <c r="O43" s="337">
        <v>209.149</v>
      </c>
      <c r="P43" s="338">
        <v>0.455</v>
      </c>
      <c r="Q43" s="337">
        <v>651.33</v>
      </c>
      <c r="R43" s="338">
        <f t="shared" si="10"/>
        <v>1089.705</v>
      </c>
      <c r="S43" s="340">
        <f t="shared" si="11"/>
        <v>0.005743711538373048</v>
      </c>
      <c r="T43" s="343">
        <v>502.325</v>
      </c>
      <c r="U43" s="337">
        <v>415.31399999999996</v>
      </c>
      <c r="V43" s="338">
        <v>605.174</v>
      </c>
      <c r="W43" s="337">
        <v>1173.0109999999997</v>
      </c>
      <c r="X43" s="338">
        <f t="shared" si="12"/>
        <v>2695.8239999999996</v>
      </c>
      <c r="Y43" s="336">
        <f aca="true" t="shared" si="13" ref="Y43:Y71">IF(ISERROR(R43/X43-1),"         /0",IF(R43/X43&gt;5,"  *  ",(R43/X43-1)))</f>
        <v>-0.5957803625162473</v>
      </c>
    </row>
    <row r="44" spans="1:25" s="328" customFormat="1" ht="18.75" customHeight="1">
      <c r="A44" s="335" t="s">
        <v>62</v>
      </c>
      <c r="B44" s="332">
        <f>SUM(B45:B53)</f>
        <v>2702.399</v>
      </c>
      <c r="C44" s="331">
        <f>SUM(C45:C53)</f>
        <v>1206.56</v>
      </c>
      <c r="D44" s="330">
        <f>SUM(D45:D53)</f>
        <v>355.748</v>
      </c>
      <c r="E44" s="331">
        <f>SUM(E45:E53)</f>
        <v>25.78</v>
      </c>
      <c r="F44" s="330">
        <f t="shared" si="8"/>
        <v>4290.486999999999</v>
      </c>
      <c r="G44" s="333">
        <f t="shared" si="9"/>
        <v>0.07719691146645244</v>
      </c>
      <c r="H44" s="332">
        <f>SUM(H45:H53)</f>
        <v>2873.4509999999996</v>
      </c>
      <c r="I44" s="331">
        <f>SUM(I45:I53)</f>
        <v>920.3879999999999</v>
      </c>
      <c r="J44" s="330">
        <f>SUM(J45:J53)</f>
        <v>117.154</v>
      </c>
      <c r="K44" s="331">
        <f>SUM(K45:K53)</f>
        <v>7.631</v>
      </c>
      <c r="L44" s="330">
        <f aca="true" t="shared" si="14" ref="L44:L72">SUM(H44:K44)</f>
        <v>3918.6239999999993</v>
      </c>
      <c r="M44" s="334">
        <f t="shared" si="3"/>
        <v>0.0948963207493243</v>
      </c>
      <c r="N44" s="332">
        <f>SUM(N45:N53)</f>
        <v>9931.523000000001</v>
      </c>
      <c r="O44" s="331">
        <f>SUM(O45:O53)</f>
        <v>4756.739</v>
      </c>
      <c r="P44" s="330">
        <f>SUM(P45:P53)</f>
        <v>1124.046</v>
      </c>
      <c r="Q44" s="331">
        <f>SUM(Q45:Q53)</f>
        <v>91.292</v>
      </c>
      <c r="R44" s="330">
        <f t="shared" si="10"/>
        <v>15903.6</v>
      </c>
      <c r="S44" s="333">
        <f t="shared" si="11"/>
        <v>0.08382607294788003</v>
      </c>
      <c r="T44" s="332">
        <f>SUM(T45:T53)</f>
        <v>11826.809000000001</v>
      </c>
      <c r="U44" s="331">
        <f>SUM(U45:U53)</f>
        <v>3412.3140000000003</v>
      </c>
      <c r="V44" s="330">
        <f>SUM(V45:V53)</f>
        <v>296.33</v>
      </c>
      <c r="W44" s="331">
        <f>SUM(W45:W53)</f>
        <v>142.355</v>
      </c>
      <c r="X44" s="330">
        <f t="shared" si="12"/>
        <v>15677.808</v>
      </c>
      <c r="Y44" s="329">
        <f t="shared" si="13"/>
        <v>0.014402013342681652</v>
      </c>
    </row>
    <row r="45" spans="1:25" ht="18.75" customHeight="1">
      <c r="A45" s="342" t="s">
        <v>198</v>
      </c>
      <c r="B45" s="339">
        <v>1251.517</v>
      </c>
      <c r="C45" s="337">
        <v>0</v>
      </c>
      <c r="D45" s="338">
        <v>0</v>
      </c>
      <c r="E45" s="337">
        <v>0</v>
      </c>
      <c r="F45" s="338">
        <f t="shared" si="8"/>
        <v>1251.517</v>
      </c>
      <c r="G45" s="340">
        <f t="shared" si="9"/>
        <v>0.022518014166634275</v>
      </c>
      <c r="H45" s="339">
        <v>1446.639</v>
      </c>
      <c r="I45" s="337">
        <v>18.61</v>
      </c>
      <c r="J45" s="338"/>
      <c r="K45" s="337"/>
      <c r="L45" s="338">
        <f t="shared" si="14"/>
        <v>1465.2489999999998</v>
      </c>
      <c r="M45" s="341">
        <f t="shared" si="3"/>
        <v>-0.14586735769824777</v>
      </c>
      <c r="N45" s="339">
        <v>3926.364</v>
      </c>
      <c r="O45" s="337">
        <v>355.403</v>
      </c>
      <c r="P45" s="338"/>
      <c r="Q45" s="337"/>
      <c r="R45" s="338">
        <f t="shared" si="10"/>
        <v>4281.767</v>
      </c>
      <c r="S45" s="340">
        <f t="shared" si="11"/>
        <v>0.022568708524348287</v>
      </c>
      <c r="T45" s="339">
        <v>6322.48</v>
      </c>
      <c r="U45" s="337">
        <v>18.61</v>
      </c>
      <c r="V45" s="338"/>
      <c r="W45" s="337"/>
      <c r="X45" s="321">
        <f t="shared" si="12"/>
        <v>6341.089999999999</v>
      </c>
      <c r="Y45" s="336">
        <f t="shared" si="13"/>
        <v>-0.32475851943435585</v>
      </c>
    </row>
    <row r="46" spans="1:25" ht="18.75" customHeight="1">
      <c r="A46" s="342" t="s">
        <v>169</v>
      </c>
      <c r="B46" s="339">
        <v>196.828</v>
      </c>
      <c r="C46" s="337">
        <v>564.483</v>
      </c>
      <c r="D46" s="338">
        <v>0</v>
      </c>
      <c r="E46" s="337">
        <v>0</v>
      </c>
      <c r="F46" s="338">
        <f t="shared" si="8"/>
        <v>761.3109999999999</v>
      </c>
      <c r="G46" s="340">
        <f t="shared" si="9"/>
        <v>0.013697945679694725</v>
      </c>
      <c r="H46" s="339">
        <v>210.351</v>
      </c>
      <c r="I46" s="337">
        <v>339.71</v>
      </c>
      <c r="J46" s="338"/>
      <c r="K46" s="337"/>
      <c r="L46" s="338">
        <f t="shared" si="14"/>
        <v>550.0609999999999</v>
      </c>
      <c r="M46" s="341">
        <f t="shared" si="3"/>
        <v>0.38404831464146705</v>
      </c>
      <c r="N46" s="339">
        <v>760.637</v>
      </c>
      <c r="O46" s="337">
        <v>2036.7169999999999</v>
      </c>
      <c r="P46" s="338"/>
      <c r="Q46" s="337"/>
      <c r="R46" s="338">
        <f t="shared" si="10"/>
        <v>2797.354</v>
      </c>
      <c r="S46" s="340">
        <f t="shared" si="11"/>
        <v>0.014744535857607332</v>
      </c>
      <c r="T46" s="339">
        <v>639.3580000000001</v>
      </c>
      <c r="U46" s="337">
        <v>1292.5929999999998</v>
      </c>
      <c r="V46" s="338"/>
      <c r="W46" s="337"/>
      <c r="X46" s="321">
        <f t="shared" si="12"/>
        <v>1931.951</v>
      </c>
      <c r="Y46" s="336">
        <f t="shared" si="13"/>
        <v>0.44794252028131143</v>
      </c>
    </row>
    <row r="47" spans="1:25" ht="18.75" customHeight="1">
      <c r="A47" s="342" t="s">
        <v>193</v>
      </c>
      <c r="B47" s="339">
        <v>475.347</v>
      </c>
      <c r="C47" s="337">
        <v>0</v>
      </c>
      <c r="D47" s="338">
        <v>0</v>
      </c>
      <c r="E47" s="337">
        <v>0</v>
      </c>
      <c r="F47" s="338">
        <f t="shared" si="8"/>
        <v>475.347</v>
      </c>
      <c r="G47" s="340">
        <f t="shared" si="9"/>
        <v>0.008552716806936783</v>
      </c>
      <c r="H47" s="339">
        <v>656.908</v>
      </c>
      <c r="I47" s="337"/>
      <c r="J47" s="338"/>
      <c r="K47" s="337"/>
      <c r="L47" s="338">
        <f t="shared" si="14"/>
        <v>656.908</v>
      </c>
      <c r="M47" s="341">
        <f t="shared" si="3"/>
        <v>-0.27638725666303354</v>
      </c>
      <c r="N47" s="339">
        <v>2233.755</v>
      </c>
      <c r="O47" s="337"/>
      <c r="P47" s="338"/>
      <c r="Q47" s="337"/>
      <c r="R47" s="338">
        <f t="shared" si="10"/>
        <v>2233.755</v>
      </c>
      <c r="S47" s="340">
        <f t="shared" si="11"/>
        <v>0.011773869411811902</v>
      </c>
      <c r="T47" s="339">
        <v>2253.593</v>
      </c>
      <c r="U47" s="337"/>
      <c r="V47" s="338"/>
      <c r="W47" s="337"/>
      <c r="X47" s="321">
        <f t="shared" si="12"/>
        <v>2253.593</v>
      </c>
      <c r="Y47" s="336">
        <f t="shared" si="13"/>
        <v>-0.00880283174468488</v>
      </c>
    </row>
    <row r="48" spans="1:25" ht="18.75" customHeight="1">
      <c r="A48" s="342" t="s">
        <v>133</v>
      </c>
      <c r="B48" s="339">
        <v>352.058</v>
      </c>
      <c r="C48" s="337">
        <v>58.905</v>
      </c>
      <c r="D48" s="338">
        <v>0</v>
      </c>
      <c r="E48" s="337">
        <v>0</v>
      </c>
      <c r="F48" s="338">
        <f t="shared" si="8"/>
        <v>410.96299999999997</v>
      </c>
      <c r="G48" s="340">
        <f t="shared" si="9"/>
        <v>0.007394282823135858</v>
      </c>
      <c r="H48" s="339">
        <v>179.767</v>
      </c>
      <c r="I48" s="337">
        <v>249.408</v>
      </c>
      <c r="J48" s="338">
        <v>0</v>
      </c>
      <c r="K48" s="337"/>
      <c r="L48" s="338">
        <f t="shared" si="14"/>
        <v>429.17499999999995</v>
      </c>
      <c r="M48" s="341">
        <f t="shared" si="3"/>
        <v>-0.04243490417661788</v>
      </c>
      <c r="N48" s="339">
        <v>1299.9489999999998</v>
      </c>
      <c r="O48" s="337">
        <v>334.806</v>
      </c>
      <c r="P48" s="338">
        <v>0</v>
      </c>
      <c r="Q48" s="337"/>
      <c r="R48" s="338">
        <f t="shared" si="10"/>
        <v>1634.7549999999999</v>
      </c>
      <c r="S48" s="340">
        <f t="shared" si="11"/>
        <v>0.008616608307673206</v>
      </c>
      <c r="T48" s="339">
        <v>743.719</v>
      </c>
      <c r="U48" s="337">
        <v>808.8539999999998</v>
      </c>
      <c r="V48" s="338">
        <v>0</v>
      </c>
      <c r="W48" s="337"/>
      <c r="X48" s="321">
        <f t="shared" si="12"/>
        <v>1552.5729999999999</v>
      </c>
      <c r="Y48" s="336">
        <f t="shared" si="13"/>
        <v>0.05293277675188213</v>
      </c>
    </row>
    <row r="49" spans="1:25" ht="18.75" customHeight="1">
      <c r="A49" s="342" t="s">
        <v>203</v>
      </c>
      <c r="B49" s="339">
        <v>0</v>
      </c>
      <c r="C49" s="337">
        <v>0</v>
      </c>
      <c r="D49" s="338">
        <v>355.748</v>
      </c>
      <c r="E49" s="337">
        <v>25.78</v>
      </c>
      <c r="F49" s="338">
        <f t="shared" si="8"/>
        <v>381.528</v>
      </c>
      <c r="G49" s="340">
        <f t="shared" si="9"/>
        <v>0.006864671362009179</v>
      </c>
      <c r="H49" s="339"/>
      <c r="I49" s="337"/>
      <c r="J49" s="338">
        <v>117.104</v>
      </c>
      <c r="K49" s="337">
        <v>7.631</v>
      </c>
      <c r="L49" s="338">
        <f t="shared" si="14"/>
        <v>124.735</v>
      </c>
      <c r="M49" s="341">
        <f t="shared" si="3"/>
        <v>2.0587084619393115</v>
      </c>
      <c r="N49" s="339"/>
      <c r="O49" s="337"/>
      <c r="P49" s="338">
        <v>1123.9560000000001</v>
      </c>
      <c r="Q49" s="337">
        <v>91.212</v>
      </c>
      <c r="R49" s="338">
        <f t="shared" si="10"/>
        <v>1215.1680000000001</v>
      </c>
      <c r="S49" s="340">
        <f t="shared" si="11"/>
        <v>0.006405012790307194</v>
      </c>
      <c r="T49" s="339"/>
      <c r="U49" s="337"/>
      <c r="V49" s="338">
        <v>296.22999999999996</v>
      </c>
      <c r="W49" s="337">
        <v>142.355</v>
      </c>
      <c r="X49" s="321">
        <f t="shared" si="12"/>
        <v>438.5849999999999</v>
      </c>
      <c r="Y49" s="336">
        <f t="shared" si="13"/>
        <v>1.7706556311775374</v>
      </c>
    </row>
    <row r="50" spans="1:25" ht="18.75" customHeight="1">
      <c r="A50" s="342" t="s">
        <v>204</v>
      </c>
      <c r="B50" s="339">
        <v>246.272</v>
      </c>
      <c r="C50" s="337">
        <v>121.73</v>
      </c>
      <c r="D50" s="338">
        <v>0</v>
      </c>
      <c r="E50" s="337">
        <v>0</v>
      </c>
      <c r="F50" s="338">
        <f t="shared" si="8"/>
        <v>368.002</v>
      </c>
      <c r="G50" s="340">
        <f t="shared" si="9"/>
        <v>0.0066213037852060706</v>
      </c>
      <c r="H50" s="339">
        <v>286.568</v>
      </c>
      <c r="I50" s="337">
        <v>52.979</v>
      </c>
      <c r="J50" s="338"/>
      <c r="K50" s="337"/>
      <c r="L50" s="338">
        <f t="shared" si="14"/>
        <v>339.54699999999997</v>
      </c>
      <c r="M50" s="341">
        <f t="shared" si="3"/>
        <v>0.08380283141950917</v>
      </c>
      <c r="N50" s="339">
        <v>1068.935</v>
      </c>
      <c r="O50" s="337">
        <v>312.332</v>
      </c>
      <c r="P50" s="338"/>
      <c r="Q50" s="337"/>
      <c r="R50" s="338">
        <f t="shared" si="10"/>
        <v>1381.2669999999998</v>
      </c>
      <c r="S50" s="340">
        <f t="shared" si="11"/>
        <v>0.007280501792204242</v>
      </c>
      <c r="T50" s="339">
        <v>1392.069</v>
      </c>
      <c r="U50" s="337">
        <v>271.39099999999996</v>
      </c>
      <c r="V50" s="338"/>
      <c r="W50" s="337"/>
      <c r="X50" s="321">
        <f t="shared" si="12"/>
        <v>1663.46</v>
      </c>
      <c r="Y50" s="336">
        <f t="shared" si="13"/>
        <v>-0.16964219157659344</v>
      </c>
    </row>
    <row r="51" spans="1:25" ht="18.75" customHeight="1">
      <c r="A51" s="342" t="s">
        <v>177</v>
      </c>
      <c r="B51" s="339">
        <v>84.365</v>
      </c>
      <c r="C51" s="337">
        <v>222.856</v>
      </c>
      <c r="D51" s="338">
        <v>0</v>
      </c>
      <c r="E51" s="337">
        <v>0</v>
      </c>
      <c r="F51" s="338">
        <f t="shared" si="8"/>
        <v>307.221</v>
      </c>
      <c r="G51" s="340">
        <f t="shared" si="9"/>
        <v>0.005527697051088837</v>
      </c>
      <c r="H51" s="339"/>
      <c r="I51" s="337"/>
      <c r="J51" s="338"/>
      <c r="K51" s="337"/>
      <c r="L51" s="338">
        <f t="shared" si="14"/>
        <v>0</v>
      </c>
      <c r="M51" s="341" t="str">
        <f t="shared" si="3"/>
        <v>         /0</v>
      </c>
      <c r="N51" s="339">
        <v>265.522</v>
      </c>
      <c r="O51" s="337">
        <v>713.458</v>
      </c>
      <c r="P51" s="338"/>
      <c r="Q51" s="337"/>
      <c r="R51" s="338">
        <f t="shared" si="10"/>
        <v>978.98</v>
      </c>
      <c r="S51" s="340">
        <f t="shared" si="11"/>
        <v>0.005160092613906008</v>
      </c>
      <c r="T51" s="339"/>
      <c r="U51" s="337"/>
      <c r="V51" s="338"/>
      <c r="W51" s="337"/>
      <c r="X51" s="321">
        <f t="shared" si="12"/>
        <v>0</v>
      </c>
      <c r="Y51" s="336" t="str">
        <f t="shared" si="13"/>
        <v>         /0</v>
      </c>
    </row>
    <row r="52" spans="1:25" ht="18.75" customHeight="1">
      <c r="A52" s="342" t="s">
        <v>175</v>
      </c>
      <c r="B52" s="339">
        <v>20.478</v>
      </c>
      <c r="C52" s="337">
        <v>238.586</v>
      </c>
      <c r="D52" s="338">
        <v>0</v>
      </c>
      <c r="E52" s="337">
        <v>0</v>
      </c>
      <c r="F52" s="338">
        <f t="shared" si="8"/>
        <v>259.064</v>
      </c>
      <c r="G52" s="340">
        <f t="shared" si="9"/>
        <v>0.00466122859063436</v>
      </c>
      <c r="H52" s="339">
        <v>32.541</v>
      </c>
      <c r="I52" s="337">
        <v>259.681</v>
      </c>
      <c r="J52" s="338"/>
      <c r="K52" s="337"/>
      <c r="L52" s="338">
        <f t="shared" si="14"/>
        <v>292.222</v>
      </c>
      <c r="M52" s="341">
        <f t="shared" si="3"/>
        <v>-0.11346852735249213</v>
      </c>
      <c r="N52" s="339">
        <v>62.647</v>
      </c>
      <c r="O52" s="337">
        <v>1004.023</v>
      </c>
      <c r="P52" s="338"/>
      <c r="Q52" s="337"/>
      <c r="R52" s="338">
        <f t="shared" si="10"/>
        <v>1066.67</v>
      </c>
      <c r="S52" s="340">
        <f t="shared" si="11"/>
        <v>0.005622296664359969</v>
      </c>
      <c r="T52" s="339">
        <v>101.002</v>
      </c>
      <c r="U52" s="337">
        <v>993.066</v>
      </c>
      <c r="V52" s="338"/>
      <c r="W52" s="337"/>
      <c r="X52" s="321">
        <f t="shared" si="12"/>
        <v>1094.068</v>
      </c>
      <c r="Y52" s="336">
        <f t="shared" si="13"/>
        <v>-0.025042319124588208</v>
      </c>
    </row>
    <row r="53" spans="1:25" ht="18.75" customHeight="1" thickBot="1">
      <c r="A53" s="342" t="s">
        <v>158</v>
      </c>
      <c r="B53" s="339">
        <v>75.534</v>
      </c>
      <c r="C53" s="337">
        <v>0</v>
      </c>
      <c r="D53" s="338">
        <v>0</v>
      </c>
      <c r="E53" s="337">
        <v>0</v>
      </c>
      <c r="F53" s="338">
        <f t="shared" si="8"/>
        <v>75.534</v>
      </c>
      <c r="G53" s="340">
        <f t="shared" si="9"/>
        <v>0.0013590512011123726</v>
      </c>
      <c r="H53" s="339">
        <v>60.676999999999985</v>
      </c>
      <c r="I53" s="337">
        <v>0</v>
      </c>
      <c r="J53" s="338">
        <v>0.05</v>
      </c>
      <c r="K53" s="337">
        <v>0</v>
      </c>
      <c r="L53" s="338">
        <f t="shared" si="14"/>
        <v>60.72699999999998</v>
      </c>
      <c r="M53" s="341" t="s">
        <v>51</v>
      </c>
      <c r="N53" s="339">
        <v>313.7139999999999</v>
      </c>
      <c r="O53" s="337">
        <v>0</v>
      </c>
      <c r="P53" s="338">
        <v>0.09</v>
      </c>
      <c r="Q53" s="337">
        <v>0.08</v>
      </c>
      <c r="R53" s="338">
        <f t="shared" si="10"/>
        <v>313.88399999999984</v>
      </c>
      <c r="S53" s="340">
        <f t="shared" si="11"/>
        <v>0.0016544469856618854</v>
      </c>
      <c r="T53" s="339">
        <v>374.58799999999997</v>
      </c>
      <c r="U53" s="337">
        <v>27.8</v>
      </c>
      <c r="V53" s="338">
        <v>0.1</v>
      </c>
      <c r="W53" s="337">
        <v>0</v>
      </c>
      <c r="X53" s="321">
        <f t="shared" si="12"/>
        <v>402.488</v>
      </c>
      <c r="Y53" s="336">
        <f t="shared" si="13"/>
        <v>-0.22014072469241353</v>
      </c>
    </row>
    <row r="54" spans="1:25" s="328" customFormat="1" ht="18.75" customHeight="1">
      <c r="A54" s="335" t="s">
        <v>61</v>
      </c>
      <c r="B54" s="332">
        <f>SUM(B55:B65)</f>
        <v>2608.8140000000008</v>
      </c>
      <c r="C54" s="331">
        <f>SUM(C55:C65)</f>
        <v>2127.221</v>
      </c>
      <c r="D54" s="330">
        <f>SUM(D55:D65)</f>
        <v>0.905</v>
      </c>
      <c r="E54" s="331">
        <f>SUM(E55:E65)</f>
        <v>14.766</v>
      </c>
      <c r="F54" s="330">
        <f t="shared" si="8"/>
        <v>4751.706</v>
      </c>
      <c r="G54" s="333">
        <f t="shared" si="9"/>
        <v>0.08549542916610887</v>
      </c>
      <c r="H54" s="332">
        <f>SUM(H55:H65)</f>
        <v>2704.9060000000004</v>
      </c>
      <c r="I54" s="331">
        <f>SUM(I55:I65)</f>
        <v>1620.811</v>
      </c>
      <c r="J54" s="330">
        <f>SUM(J55:J65)</f>
        <v>0.1</v>
      </c>
      <c r="K54" s="331">
        <f>SUM(K55:K65)</f>
        <v>0.021</v>
      </c>
      <c r="L54" s="330">
        <f t="shared" si="14"/>
        <v>4325.838000000001</v>
      </c>
      <c r="M54" s="334">
        <f aca="true" t="shared" si="15" ref="M54:M72">IF(ISERROR(F54/L54-1),"         /0",(F54/L54-1))</f>
        <v>0.09844751467808077</v>
      </c>
      <c r="N54" s="332">
        <f>SUM(N55:N65)</f>
        <v>10810.224999999999</v>
      </c>
      <c r="O54" s="331">
        <f>SUM(O55:O65)</f>
        <v>8244.413999999999</v>
      </c>
      <c r="P54" s="330">
        <f>SUM(P55:P65)</f>
        <v>2.2779999999999996</v>
      </c>
      <c r="Q54" s="331">
        <f>SUM(Q55:Q65)</f>
        <v>15.101</v>
      </c>
      <c r="R54" s="330">
        <f t="shared" si="10"/>
        <v>19072.017999999993</v>
      </c>
      <c r="S54" s="333">
        <f t="shared" si="11"/>
        <v>0.10052644508987149</v>
      </c>
      <c r="T54" s="332">
        <f>SUM(T55:T65)</f>
        <v>8636.391</v>
      </c>
      <c r="U54" s="331">
        <f>SUM(U55:U65)</f>
        <v>6391.240999999999</v>
      </c>
      <c r="V54" s="330">
        <f>SUM(V55:V65)</f>
        <v>1.8650000000000002</v>
      </c>
      <c r="W54" s="331">
        <f>SUM(W55:W65)</f>
        <v>84.66600000000001</v>
      </c>
      <c r="X54" s="330">
        <f t="shared" si="12"/>
        <v>15114.162999999997</v>
      </c>
      <c r="Y54" s="329">
        <f t="shared" si="13"/>
        <v>0.2618639881017557</v>
      </c>
    </row>
    <row r="55" spans="1:25" s="312" customFormat="1" ht="18.75" customHeight="1">
      <c r="A55" s="327" t="s">
        <v>161</v>
      </c>
      <c r="B55" s="325">
        <v>812.741</v>
      </c>
      <c r="C55" s="322">
        <v>750.503</v>
      </c>
      <c r="D55" s="321">
        <v>0</v>
      </c>
      <c r="E55" s="322">
        <v>0</v>
      </c>
      <c r="F55" s="321">
        <f t="shared" si="8"/>
        <v>1563.2440000000001</v>
      </c>
      <c r="G55" s="324">
        <f t="shared" si="9"/>
        <v>0.0281267857631227</v>
      </c>
      <c r="H55" s="325">
        <v>869.5060000000001</v>
      </c>
      <c r="I55" s="322">
        <v>699.102</v>
      </c>
      <c r="J55" s="321"/>
      <c r="K55" s="322"/>
      <c r="L55" s="321">
        <f t="shared" si="14"/>
        <v>1568.6080000000002</v>
      </c>
      <c r="M55" s="326">
        <f t="shared" si="15"/>
        <v>-0.00341959240294587</v>
      </c>
      <c r="N55" s="325">
        <v>3527.569</v>
      </c>
      <c r="O55" s="322">
        <v>2968.234999999999</v>
      </c>
      <c r="P55" s="321"/>
      <c r="Q55" s="322"/>
      <c r="R55" s="321">
        <f t="shared" si="10"/>
        <v>6495.803999999999</v>
      </c>
      <c r="S55" s="324">
        <f t="shared" si="11"/>
        <v>0.034238646593169525</v>
      </c>
      <c r="T55" s="323">
        <v>3131.678</v>
      </c>
      <c r="U55" s="322">
        <v>2718.564</v>
      </c>
      <c r="V55" s="321"/>
      <c r="W55" s="322"/>
      <c r="X55" s="321">
        <f t="shared" si="12"/>
        <v>5850.242</v>
      </c>
      <c r="Y55" s="320">
        <f t="shared" si="13"/>
        <v>0.11034791381279585</v>
      </c>
    </row>
    <row r="56" spans="1:25" s="312" customFormat="1" ht="18.75" customHeight="1">
      <c r="A56" s="327" t="s">
        <v>200</v>
      </c>
      <c r="B56" s="325">
        <v>605.938</v>
      </c>
      <c r="C56" s="322">
        <v>264.759</v>
      </c>
      <c r="D56" s="321">
        <v>0</v>
      </c>
      <c r="E56" s="322">
        <v>0</v>
      </c>
      <c r="F56" s="321">
        <f t="shared" si="8"/>
        <v>870.697</v>
      </c>
      <c r="G56" s="324">
        <f t="shared" si="9"/>
        <v>0.015666081548109983</v>
      </c>
      <c r="H56" s="325">
        <v>218.54500000000002</v>
      </c>
      <c r="I56" s="322">
        <v>137.369</v>
      </c>
      <c r="J56" s="321"/>
      <c r="K56" s="322"/>
      <c r="L56" s="321">
        <f t="shared" si="14"/>
        <v>355.914</v>
      </c>
      <c r="M56" s="326">
        <f t="shared" si="15"/>
        <v>1.4463690666846487</v>
      </c>
      <c r="N56" s="325">
        <v>1931.7910000000002</v>
      </c>
      <c r="O56" s="322">
        <v>1054.344</v>
      </c>
      <c r="P56" s="321"/>
      <c r="Q56" s="322"/>
      <c r="R56" s="321">
        <f t="shared" si="10"/>
        <v>2986.135</v>
      </c>
      <c r="S56" s="324">
        <f t="shared" si="11"/>
        <v>0.01573957911052955</v>
      </c>
      <c r="T56" s="323">
        <v>730.0640000000001</v>
      </c>
      <c r="U56" s="322">
        <v>527.2669999999999</v>
      </c>
      <c r="V56" s="321"/>
      <c r="W56" s="322"/>
      <c r="X56" s="321">
        <f t="shared" si="12"/>
        <v>1257.3310000000001</v>
      </c>
      <c r="Y56" s="320">
        <f t="shared" si="13"/>
        <v>1.3749792218596375</v>
      </c>
    </row>
    <row r="57" spans="1:25" s="312" customFormat="1" ht="18.75" customHeight="1">
      <c r="A57" s="327" t="s">
        <v>164</v>
      </c>
      <c r="B57" s="325">
        <v>356.29900000000004</v>
      </c>
      <c r="C57" s="322">
        <v>394.30999999999995</v>
      </c>
      <c r="D57" s="321">
        <v>0</v>
      </c>
      <c r="E57" s="322">
        <v>0</v>
      </c>
      <c r="F57" s="321">
        <f t="shared" si="8"/>
        <v>750.6089999999999</v>
      </c>
      <c r="G57" s="324">
        <f t="shared" si="9"/>
        <v>0.013505389136226821</v>
      </c>
      <c r="H57" s="325">
        <v>240.017</v>
      </c>
      <c r="I57" s="322">
        <v>347.781</v>
      </c>
      <c r="J57" s="321"/>
      <c r="K57" s="322"/>
      <c r="L57" s="321">
        <f t="shared" si="14"/>
        <v>587.798</v>
      </c>
      <c r="M57" s="326">
        <f t="shared" si="15"/>
        <v>0.27698461035934097</v>
      </c>
      <c r="N57" s="325">
        <v>1502.869</v>
      </c>
      <c r="O57" s="322">
        <v>1588.2949999999998</v>
      </c>
      <c r="P57" s="321"/>
      <c r="Q57" s="322"/>
      <c r="R57" s="321">
        <f t="shared" si="10"/>
        <v>3091.1639999999998</v>
      </c>
      <c r="S57" s="324">
        <f t="shared" si="11"/>
        <v>0.016293175064630686</v>
      </c>
      <c r="T57" s="323">
        <v>978.4660000000001</v>
      </c>
      <c r="U57" s="322">
        <v>1215.413</v>
      </c>
      <c r="V57" s="321"/>
      <c r="W57" s="322"/>
      <c r="X57" s="321">
        <f t="shared" si="12"/>
        <v>2193.879</v>
      </c>
      <c r="Y57" s="320">
        <f t="shared" si="13"/>
        <v>0.40899475312904676</v>
      </c>
    </row>
    <row r="58" spans="1:25" s="312" customFormat="1" ht="18.75" customHeight="1">
      <c r="A58" s="327" t="s">
        <v>135</v>
      </c>
      <c r="B58" s="325">
        <v>288.61400000000003</v>
      </c>
      <c r="C58" s="322">
        <v>107.223</v>
      </c>
      <c r="D58" s="321">
        <v>0.401</v>
      </c>
      <c r="E58" s="322">
        <v>0.093</v>
      </c>
      <c r="F58" s="321">
        <f t="shared" si="8"/>
        <v>396.3310000000001</v>
      </c>
      <c r="G58" s="324">
        <f t="shared" si="9"/>
        <v>0.0071310154577815</v>
      </c>
      <c r="H58" s="325">
        <v>196.05399999999997</v>
      </c>
      <c r="I58" s="322">
        <v>57.333999999999996</v>
      </c>
      <c r="J58" s="321"/>
      <c r="K58" s="322">
        <v>0</v>
      </c>
      <c r="L58" s="321">
        <f t="shared" si="14"/>
        <v>253.38799999999998</v>
      </c>
      <c r="M58" s="326">
        <f t="shared" si="15"/>
        <v>0.5641269515525602</v>
      </c>
      <c r="N58" s="325">
        <v>1154.1179999999997</v>
      </c>
      <c r="O58" s="322">
        <v>380.15000000000003</v>
      </c>
      <c r="P58" s="321">
        <v>0.7709999999999999</v>
      </c>
      <c r="Q58" s="322">
        <v>0.093</v>
      </c>
      <c r="R58" s="321">
        <f t="shared" si="10"/>
        <v>1535.1319999999998</v>
      </c>
      <c r="S58" s="324">
        <f t="shared" si="11"/>
        <v>0.008091506766809083</v>
      </c>
      <c r="T58" s="323">
        <v>609.638</v>
      </c>
      <c r="U58" s="322">
        <v>169.873</v>
      </c>
      <c r="V58" s="321">
        <v>0</v>
      </c>
      <c r="W58" s="322">
        <v>0</v>
      </c>
      <c r="X58" s="321">
        <f t="shared" si="12"/>
        <v>779.511</v>
      </c>
      <c r="Y58" s="320">
        <f t="shared" si="13"/>
        <v>0.9693525812977621</v>
      </c>
    </row>
    <row r="59" spans="1:25" s="312" customFormat="1" ht="18.75" customHeight="1">
      <c r="A59" s="327" t="s">
        <v>159</v>
      </c>
      <c r="B59" s="325">
        <v>183.822</v>
      </c>
      <c r="C59" s="322">
        <v>195.15000000000003</v>
      </c>
      <c r="D59" s="321">
        <v>0</v>
      </c>
      <c r="E59" s="322">
        <v>0</v>
      </c>
      <c r="F59" s="321">
        <f t="shared" si="8"/>
        <v>378.97200000000004</v>
      </c>
      <c r="G59" s="324">
        <f t="shared" si="9"/>
        <v>0.006818682338919667</v>
      </c>
      <c r="H59" s="325">
        <v>232.97799999999998</v>
      </c>
      <c r="I59" s="322">
        <v>202.332</v>
      </c>
      <c r="J59" s="321"/>
      <c r="K59" s="322"/>
      <c r="L59" s="321">
        <f t="shared" si="14"/>
        <v>435.30999999999995</v>
      </c>
      <c r="M59" s="326">
        <f t="shared" si="15"/>
        <v>-0.12942041303898355</v>
      </c>
      <c r="N59" s="325">
        <v>841.554</v>
      </c>
      <c r="O59" s="322">
        <v>727.002</v>
      </c>
      <c r="P59" s="321"/>
      <c r="Q59" s="322"/>
      <c r="R59" s="321">
        <f t="shared" si="10"/>
        <v>1568.556</v>
      </c>
      <c r="S59" s="324">
        <f t="shared" si="11"/>
        <v>0.008267680882242693</v>
      </c>
      <c r="T59" s="323">
        <v>1150.8979999999997</v>
      </c>
      <c r="U59" s="322">
        <v>1030.245</v>
      </c>
      <c r="V59" s="321"/>
      <c r="W59" s="322"/>
      <c r="X59" s="321">
        <f t="shared" si="12"/>
        <v>2181.1429999999996</v>
      </c>
      <c r="Y59" s="320">
        <f t="shared" si="13"/>
        <v>-0.28085595488237114</v>
      </c>
    </row>
    <row r="60" spans="1:25" s="312" customFormat="1" ht="18.75" customHeight="1">
      <c r="A60" s="327" t="s">
        <v>133</v>
      </c>
      <c r="B60" s="325">
        <v>164.58300000000003</v>
      </c>
      <c r="C60" s="322">
        <v>57.952000000000005</v>
      </c>
      <c r="D60" s="321">
        <v>0.004</v>
      </c>
      <c r="E60" s="322">
        <v>0</v>
      </c>
      <c r="F60" s="321">
        <f t="shared" si="8"/>
        <v>222.53900000000002</v>
      </c>
      <c r="G60" s="324">
        <f t="shared" si="9"/>
        <v>0.0040040497689033585</v>
      </c>
      <c r="H60" s="325">
        <v>94.34500000000001</v>
      </c>
      <c r="I60" s="322">
        <v>68.78200000000001</v>
      </c>
      <c r="J60" s="321">
        <v>0.1</v>
      </c>
      <c r="K60" s="322">
        <v>0.001</v>
      </c>
      <c r="L60" s="321">
        <f t="shared" si="14"/>
        <v>163.228</v>
      </c>
      <c r="M60" s="326">
        <f t="shared" si="15"/>
        <v>0.36336290342343225</v>
      </c>
      <c r="N60" s="325">
        <v>885.3820000000001</v>
      </c>
      <c r="O60" s="322">
        <v>391.0189999999999</v>
      </c>
      <c r="P60" s="321">
        <v>0.484</v>
      </c>
      <c r="Q60" s="322">
        <v>0</v>
      </c>
      <c r="R60" s="321">
        <f t="shared" si="10"/>
        <v>1276.8849999999998</v>
      </c>
      <c r="S60" s="324">
        <f t="shared" si="11"/>
        <v>0.006730316101766504</v>
      </c>
      <c r="T60" s="323">
        <v>381.004</v>
      </c>
      <c r="U60" s="322">
        <v>326.08799999999997</v>
      </c>
      <c r="V60" s="321">
        <v>0.5650000000000001</v>
      </c>
      <c r="W60" s="322">
        <v>0.596</v>
      </c>
      <c r="X60" s="321">
        <f t="shared" si="12"/>
        <v>708.253</v>
      </c>
      <c r="Y60" s="320">
        <f t="shared" si="13"/>
        <v>0.8028656426446477</v>
      </c>
    </row>
    <row r="61" spans="1:25" s="312" customFormat="1" ht="18.75" customHeight="1">
      <c r="A61" s="327" t="s">
        <v>198</v>
      </c>
      <c r="B61" s="325">
        <v>0</v>
      </c>
      <c r="C61" s="322">
        <v>212.973</v>
      </c>
      <c r="D61" s="321">
        <v>0</v>
      </c>
      <c r="E61" s="322">
        <v>0</v>
      </c>
      <c r="F61" s="321">
        <f t="shared" si="8"/>
        <v>212.973</v>
      </c>
      <c r="G61" s="324">
        <f t="shared" si="9"/>
        <v>0.0038319327912530164</v>
      </c>
      <c r="H61" s="325"/>
      <c r="I61" s="322">
        <v>37.185</v>
      </c>
      <c r="J61" s="321"/>
      <c r="K61" s="322"/>
      <c r="L61" s="321">
        <f t="shared" si="14"/>
        <v>37.185</v>
      </c>
      <c r="M61" s="326">
        <f t="shared" si="15"/>
        <v>4.727390076643808</v>
      </c>
      <c r="N61" s="325"/>
      <c r="O61" s="322">
        <v>676.422</v>
      </c>
      <c r="P61" s="321"/>
      <c r="Q61" s="322"/>
      <c r="R61" s="321">
        <f t="shared" si="10"/>
        <v>676.422</v>
      </c>
      <c r="S61" s="324">
        <f t="shared" si="11"/>
        <v>0.0035653436904569346</v>
      </c>
      <c r="T61" s="323"/>
      <c r="U61" s="322">
        <v>131.043</v>
      </c>
      <c r="V61" s="321"/>
      <c r="W61" s="322"/>
      <c r="X61" s="321">
        <f t="shared" si="12"/>
        <v>131.043</v>
      </c>
      <c r="Y61" s="320" t="str">
        <f t="shared" si="13"/>
        <v>  *  </v>
      </c>
    </row>
    <row r="62" spans="1:25" s="312" customFormat="1" ht="18.75" customHeight="1">
      <c r="A62" s="327" t="s">
        <v>168</v>
      </c>
      <c r="B62" s="325">
        <v>96.561</v>
      </c>
      <c r="C62" s="322">
        <v>67.155</v>
      </c>
      <c r="D62" s="321">
        <v>0</v>
      </c>
      <c r="E62" s="322">
        <v>0</v>
      </c>
      <c r="F62" s="321">
        <f t="shared" si="8"/>
        <v>163.716</v>
      </c>
      <c r="G62" s="324">
        <f t="shared" si="9"/>
        <v>0.002945672497700548</v>
      </c>
      <c r="H62" s="325">
        <v>116.09</v>
      </c>
      <c r="I62" s="322">
        <v>57.157999999999994</v>
      </c>
      <c r="J62" s="321"/>
      <c r="K62" s="322"/>
      <c r="L62" s="321">
        <f t="shared" si="14"/>
        <v>173.248</v>
      </c>
      <c r="M62" s="326">
        <f t="shared" si="15"/>
        <v>-0.05501939416328028</v>
      </c>
      <c r="N62" s="325">
        <v>355.143</v>
      </c>
      <c r="O62" s="322">
        <v>220.41200000000003</v>
      </c>
      <c r="P62" s="321"/>
      <c r="Q62" s="322"/>
      <c r="R62" s="321">
        <f t="shared" si="10"/>
        <v>575.5550000000001</v>
      </c>
      <c r="S62" s="324">
        <f t="shared" si="11"/>
        <v>0.0030336851665985747</v>
      </c>
      <c r="T62" s="323">
        <v>458.7929999999999</v>
      </c>
      <c r="U62" s="322">
        <v>197.86200000000002</v>
      </c>
      <c r="V62" s="321"/>
      <c r="W62" s="322"/>
      <c r="X62" s="321">
        <f t="shared" si="12"/>
        <v>656.655</v>
      </c>
      <c r="Y62" s="320">
        <f t="shared" si="13"/>
        <v>-0.12350473231757908</v>
      </c>
    </row>
    <row r="63" spans="1:25" s="312" customFormat="1" ht="18.75" customHeight="1">
      <c r="A63" s="327" t="s">
        <v>176</v>
      </c>
      <c r="B63" s="325">
        <v>51.550000000000004</v>
      </c>
      <c r="C63" s="322">
        <v>24.179000000000002</v>
      </c>
      <c r="D63" s="321">
        <v>0</v>
      </c>
      <c r="E63" s="322">
        <v>0</v>
      </c>
      <c r="F63" s="321">
        <f t="shared" si="8"/>
        <v>75.72900000000001</v>
      </c>
      <c r="G63" s="324">
        <f t="shared" si="9"/>
        <v>0.0013625597533433802</v>
      </c>
      <c r="H63" s="325">
        <v>16.324999999999996</v>
      </c>
      <c r="I63" s="322">
        <v>3.307</v>
      </c>
      <c r="J63" s="321">
        <v>0</v>
      </c>
      <c r="K63" s="322">
        <v>0</v>
      </c>
      <c r="L63" s="321">
        <f t="shared" si="14"/>
        <v>19.631999999999994</v>
      </c>
      <c r="M63" s="326">
        <f t="shared" si="15"/>
        <v>2.85742665036675</v>
      </c>
      <c r="N63" s="325">
        <v>215.49099999999999</v>
      </c>
      <c r="O63" s="322">
        <v>75.77100000000002</v>
      </c>
      <c r="P63" s="321">
        <v>0</v>
      </c>
      <c r="Q63" s="322">
        <v>0</v>
      </c>
      <c r="R63" s="321">
        <f t="shared" si="10"/>
        <v>291.262</v>
      </c>
      <c r="S63" s="324">
        <f t="shared" si="11"/>
        <v>0.0015352089878358003</v>
      </c>
      <c r="T63" s="323">
        <v>51.781000000000006</v>
      </c>
      <c r="U63" s="322">
        <v>34.718999999999994</v>
      </c>
      <c r="V63" s="321">
        <v>0</v>
      </c>
      <c r="W63" s="322">
        <v>0</v>
      </c>
      <c r="X63" s="321">
        <f t="shared" si="12"/>
        <v>86.5</v>
      </c>
      <c r="Y63" s="320">
        <f t="shared" si="13"/>
        <v>2.3671907514450865</v>
      </c>
    </row>
    <row r="64" spans="1:25" s="312" customFormat="1" ht="18.75" customHeight="1">
      <c r="A64" s="327" t="s">
        <v>345</v>
      </c>
      <c r="B64" s="325">
        <v>22.31</v>
      </c>
      <c r="C64" s="322">
        <v>40.355</v>
      </c>
      <c r="D64" s="321">
        <v>0</v>
      </c>
      <c r="E64" s="322">
        <v>0</v>
      </c>
      <c r="F64" s="321">
        <f t="shared" si="8"/>
        <v>62.66499999999999</v>
      </c>
      <c r="G64" s="324">
        <f t="shared" si="9"/>
        <v>0.0011275047464414279</v>
      </c>
      <c r="H64" s="325"/>
      <c r="I64" s="322"/>
      <c r="J64" s="321"/>
      <c r="K64" s="322"/>
      <c r="L64" s="321">
        <f t="shared" si="14"/>
        <v>0</v>
      </c>
      <c r="M64" s="326" t="str">
        <f t="shared" si="15"/>
        <v>         /0</v>
      </c>
      <c r="N64" s="325">
        <v>66.89</v>
      </c>
      <c r="O64" s="322">
        <v>123.09700000000001</v>
      </c>
      <c r="P64" s="321"/>
      <c r="Q64" s="322"/>
      <c r="R64" s="321">
        <f t="shared" si="10"/>
        <v>189.98700000000002</v>
      </c>
      <c r="S64" s="324">
        <f t="shared" si="11"/>
        <v>0.0010013999422237032</v>
      </c>
      <c r="T64" s="323"/>
      <c r="U64" s="322"/>
      <c r="V64" s="321"/>
      <c r="W64" s="322"/>
      <c r="X64" s="321">
        <f t="shared" si="12"/>
        <v>0</v>
      </c>
      <c r="Y64" s="320" t="str">
        <f t="shared" si="13"/>
        <v>         /0</v>
      </c>
    </row>
    <row r="65" spans="1:25" s="312" customFormat="1" ht="18.75" customHeight="1" thickBot="1">
      <c r="A65" s="327" t="s">
        <v>158</v>
      </c>
      <c r="B65" s="325">
        <v>26.396</v>
      </c>
      <c r="C65" s="322">
        <v>12.661999999999999</v>
      </c>
      <c r="D65" s="321">
        <v>0.5</v>
      </c>
      <c r="E65" s="322">
        <v>14.673</v>
      </c>
      <c r="F65" s="321">
        <f t="shared" si="8"/>
        <v>54.231</v>
      </c>
      <c r="G65" s="324">
        <f t="shared" si="9"/>
        <v>0.0009757553643064723</v>
      </c>
      <c r="H65" s="325">
        <v>721.0459999999999</v>
      </c>
      <c r="I65" s="322">
        <v>10.460999999999999</v>
      </c>
      <c r="J65" s="321">
        <v>0</v>
      </c>
      <c r="K65" s="322">
        <v>0.02</v>
      </c>
      <c r="L65" s="321">
        <f t="shared" si="14"/>
        <v>731.5269999999999</v>
      </c>
      <c r="M65" s="326">
        <f t="shared" si="15"/>
        <v>-0.9258660309188861</v>
      </c>
      <c r="N65" s="325">
        <v>329.418</v>
      </c>
      <c r="O65" s="322">
        <v>39.667</v>
      </c>
      <c r="P65" s="321">
        <v>1.023</v>
      </c>
      <c r="Q65" s="322">
        <v>15.008000000000001</v>
      </c>
      <c r="R65" s="321">
        <f t="shared" si="10"/>
        <v>385.11600000000004</v>
      </c>
      <c r="S65" s="324">
        <f t="shared" si="11"/>
        <v>0.002029902783608477</v>
      </c>
      <c r="T65" s="323">
        <v>1144.069</v>
      </c>
      <c r="U65" s="322">
        <v>40.167</v>
      </c>
      <c r="V65" s="321">
        <v>1.3</v>
      </c>
      <c r="W65" s="322">
        <v>84.07000000000001</v>
      </c>
      <c r="X65" s="321">
        <f t="shared" si="12"/>
        <v>1269.6059999999998</v>
      </c>
      <c r="Y65" s="320">
        <f t="shared" si="13"/>
        <v>-0.6966649495985368</v>
      </c>
    </row>
    <row r="66" spans="1:25" s="328" customFormat="1" ht="18.75" customHeight="1">
      <c r="A66" s="335" t="s">
        <v>60</v>
      </c>
      <c r="B66" s="332">
        <f>SUM(B67:B71)</f>
        <v>702.8069999999999</v>
      </c>
      <c r="C66" s="331">
        <f>SUM(C67:C71)</f>
        <v>180.363</v>
      </c>
      <c r="D66" s="330">
        <f>SUM(D67:D71)</f>
        <v>1.6480000000000001</v>
      </c>
      <c r="E66" s="331">
        <f>SUM(E67:E71)</f>
        <v>0.1</v>
      </c>
      <c r="F66" s="330">
        <f t="shared" si="8"/>
        <v>884.9179999999999</v>
      </c>
      <c r="G66" s="333">
        <f t="shared" si="9"/>
        <v>0.01592195396491591</v>
      </c>
      <c r="H66" s="332">
        <f>SUM(H67:H71)</f>
        <v>681.894</v>
      </c>
      <c r="I66" s="331">
        <f>SUM(I67:I71)</f>
        <v>476</v>
      </c>
      <c r="J66" s="330">
        <f>SUM(J67:J71)</f>
        <v>56.652</v>
      </c>
      <c r="K66" s="331">
        <f>SUM(K67:K71)</f>
        <v>4.468</v>
      </c>
      <c r="L66" s="330">
        <f t="shared" si="14"/>
        <v>1219.0140000000001</v>
      </c>
      <c r="M66" s="334">
        <f t="shared" si="15"/>
        <v>-0.2740706833555646</v>
      </c>
      <c r="N66" s="332">
        <f>SUM(N67:N71)</f>
        <v>2853.039</v>
      </c>
      <c r="O66" s="331">
        <f>SUM(O67:O71)</f>
        <v>608.699</v>
      </c>
      <c r="P66" s="330">
        <f>SUM(P67:P71)</f>
        <v>36.818000000000005</v>
      </c>
      <c r="Q66" s="331">
        <f>SUM(Q67:Q71)</f>
        <v>33.394</v>
      </c>
      <c r="R66" s="330">
        <f t="shared" si="10"/>
        <v>3531.9500000000003</v>
      </c>
      <c r="S66" s="333">
        <f t="shared" si="11"/>
        <v>0.018616508108117966</v>
      </c>
      <c r="T66" s="332">
        <f>SUM(T67:T71)</f>
        <v>2954.266</v>
      </c>
      <c r="U66" s="331">
        <f>SUM(U67:U71)</f>
        <v>1655.483</v>
      </c>
      <c r="V66" s="330">
        <f>SUM(V67:V71)</f>
        <v>283.421</v>
      </c>
      <c r="W66" s="331">
        <f>SUM(W67:W71)</f>
        <v>20.845</v>
      </c>
      <c r="X66" s="330">
        <f t="shared" si="12"/>
        <v>4914.015</v>
      </c>
      <c r="Y66" s="329">
        <f t="shared" si="13"/>
        <v>-0.28124965023509285</v>
      </c>
    </row>
    <row r="67" spans="1:25" ht="18.75" customHeight="1">
      <c r="A67" s="327" t="s">
        <v>161</v>
      </c>
      <c r="B67" s="325">
        <v>281.674</v>
      </c>
      <c r="C67" s="322">
        <v>113.609</v>
      </c>
      <c r="D67" s="321">
        <v>0</v>
      </c>
      <c r="E67" s="322">
        <v>0</v>
      </c>
      <c r="F67" s="321">
        <f t="shared" si="8"/>
        <v>395.28299999999996</v>
      </c>
      <c r="G67" s="324">
        <f t="shared" si="9"/>
        <v>0.007112159238611776</v>
      </c>
      <c r="H67" s="325">
        <v>368.67</v>
      </c>
      <c r="I67" s="322">
        <v>41.562</v>
      </c>
      <c r="J67" s="321"/>
      <c r="K67" s="322"/>
      <c r="L67" s="321">
        <f t="shared" si="14"/>
        <v>410.232</v>
      </c>
      <c r="M67" s="326">
        <f t="shared" si="15"/>
        <v>-0.03644035570116444</v>
      </c>
      <c r="N67" s="325">
        <v>1724.2089999999998</v>
      </c>
      <c r="O67" s="322">
        <v>380.282</v>
      </c>
      <c r="P67" s="321"/>
      <c r="Q67" s="322"/>
      <c r="R67" s="321">
        <f t="shared" si="10"/>
        <v>2104.491</v>
      </c>
      <c r="S67" s="324">
        <f t="shared" si="11"/>
        <v>0.011092533519716102</v>
      </c>
      <c r="T67" s="323">
        <v>1687.652</v>
      </c>
      <c r="U67" s="322">
        <v>162.019</v>
      </c>
      <c r="V67" s="321"/>
      <c r="W67" s="322"/>
      <c r="X67" s="321">
        <f t="shared" si="12"/>
        <v>1849.671</v>
      </c>
      <c r="Y67" s="320">
        <f t="shared" si="13"/>
        <v>0.13776504037745085</v>
      </c>
    </row>
    <row r="68" spans="1:25" ht="18.75" customHeight="1">
      <c r="A68" s="327" t="s">
        <v>345</v>
      </c>
      <c r="B68" s="325">
        <v>218.78</v>
      </c>
      <c r="C68" s="322">
        <v>33.642</v>
      </c>
      <c r="D68" s="321">
        <v>0</v>
      </c>
      <c r="E68" s="322">
        <v>0</v>
      </c>
      <c r="F68" s="321">
        <f t="shared" si="8"/>
        <v>252.422</v>
      </c>
      <c r="G68" s="324">
        <f t="shared" si="9"/>
        <v>0.004541721903873584</v>
      </c>
      <c r="H68" s="325"/>
      <c r="I68" s="322"/>
      <c r="J68" s="321"/>
      <c r="K68" s="322"/>
      <c r="L68" s="321">
        <f t="shared" si="14"/>
        <v>0</v>
      </c>
      <c r="M68" s="326" t="str">
        <f t="shared" si="15"/>
        <v>         /0</v>
      </c>
      <c r="N68" s="325">
        <v>242.89999999999998</v>
      </c>
      <c r="O68" s="322">
        <v>45.222</v>
      </c>
      <c r="P68" s="321"/>
      <c r="Q68" s="322"/>
      <c r="R68" s="321">
        <f t="shared" si="10"/>
        <v>288.12199999999996</v>
      </c>
      <c r="S68" s="324">
        <f t="shared" si="11"/>
        <v>0.0015186584037506657</v>
      </c>
      <c r="T68" s="323"/>
      <c r="U68" s="322"/>
      <c r="V68" s="321"/>
      <c r="W68" s="322"/>
      <c r="X68" s="321">
        <f t="shared" si="12"/>
        <v>0</v>
      </c>
      <c r="Y68" s="320" t="str">
        <f t="shared" si="13"/>
        <v>         /0</v>
      </c>
    </row>
    <row r="69" spans="1:25" ht="18.75" customHeight="1">
      <c r="A69" s="327" t="s">
        <v>159</v>
      </c>
      <c r="B69" s="325">
        <v>74.579</v>
      </c>
      <c r="C69" s="322">
        <v>31.380000000000003</v>
      </c>
      <c r="D69" s="321">
        <v>0</v>
      </c>
      <c r="E69" s="322">
        <v>0</v>
      </c>
      <c r="F69" s="321">
        <f t="shared" si="8"/>
        <v>105.959</v>
      </c>
      <c r="G69" s="324">
        <f t="shared" si="9"/>
        <v>0.0019064753120272445</v>
      </c>
      <c r="H69" s="325">
        <v>128.76</v>
      </c>
      <c r="I69" s="322">
        <v>119.131</v>
      </c>
      <c r="J69" s="321"/>
      <c r="K69" s="322"/>
      <c r="L69" s="321">
        <f t="shared" si="14"/>
        <v>247.891</v>
      </c>
      <c r="M69" s="326">
        <f t="shared" si="15"/>
        <v>-0.5725581001327196</v>
      </c>
      <c r="N69" s="325">
        <v>332.29699999999997</v>
      </c>
      <c r="O69" s="322">
        <v>179.87199999999999</v>
      </c>
      <c r="P69" s="321"/>
      <c r="Q69" s="322"/>
      <c r="R69" s="321">
        <f t="shared" si="10"/>
        <v>512.169</v>
      </c>
      <c r="S69" s="324">
        <f t="shared" si="11"/>
        <v>0.0026995847453182152</v>
      </c>
      <c r="T69" s="323">
        <v>360.687</v>
      </c>
      <c r="U69" s="322">
        <v>222.859</v>
      </c>
      <c r="V69" s="321"/>
      <c r="W69" s="322"/>
      <c r="X69" s="321">
        <f t="shared" si="12"/>
        <v>583.546</v>
      </c>
      <c r="Y69" s="320">
        <f t="shared" si="13"/>
        <v>-0.12231597851754628</v>
      </c>
    </row>
    <row r="70" spans="1:25" ht="18.75" customHeight="1">
      <c r="A70" s="327" t="s">
        <v>164</v>
      </c>
      <c r="B70" s="325">
        <v>104.862</v>
      </c>
      <c r="C70" s="322">
        <v>0</v>
      </c>
      <c r="D70" s="321">
        <v>0</v>
      </c>
      <c r="E70" s="322">
        <v>0</v>
      </c>
      <c r="F70" s="321">
        <f t="shared" si="8"/>
        <v>104.862</v>
      </c>
      <c r="G70" s="324">
        <f t="shared" si="9"/>
        <v>0.0018867374566558849</v>
      </c>
      <c r="H70" s="325">
        <v>62.216</v>
      </c>
      <c r="I70" s="322"/>
      <c r="J70" s="321"/>
      <c r="K70" s="322"/>
      <c r="L70" s="321">
        <f t="shared" si="14"/>
        <v>62.216</v>
      </c>
      <c r="M70" s="326">
        <f t="shared" si="15"/>
        <v>0.6854506879259354</v>
      </c>
      <c r="N70" s="325">
        <v>422.394</v>
      </c>
      <c r="O70" s="322">
        <v>0</v>
      </c>
      <c r="P70" s="321"/>
      <c r="Q70" s="322"/>
      <c r="R70" s="321">
        <f t="shared" si="10"/>
        <v>422.394</v>
      </c>
      <c r="S70" s="324">
        <f t="shared" si="11"/>
        <v>0.00222639089619626</v>
      </c>
      <c r="T70" s="323">
        <v>480.023</v>
      </c>
      <c r="U70" s="322">
        <v>4.141</v>
      </c>
      <c r="V70" s="321"/>
      <c r="W70" s="322"/>
      <c r="X70" s="321">
        <f t="shared" si="12"/>
        <v>484.16400000000004</v>
      </c>
      <c r="Y70" s="320">
        <f t="shared" si="13"/>
        <v>-0.1275807371056089</v>
      </c>
    </row>
    <row r="71" spans="1:25" ht="18.75" customHeight="1" thickBot="1">
      <c r="A71" s="327" t="s">
        <v>158</v>
      </c>
      <c r="B71" s="325">
        <v>22.912</v>
      </c>
      <c r="C71" s="322">
        <v>1.732</v>
      </c>
      <c r="D71" s="321">
        <v>1.6480000000000001</v>
      </c>
      <c r="E71" s="322">
        <v>0.1</v>
      </c>
      <c r="F71" s="321">
        <f>SUM(B71:E71)</f>
        <v>26.392</v>
      </c>
      <c r="G71" s="324">
        <f>F71/$F$9</f>
        <v>0.0004748600537474215</v>
      </c>
      <c r="H71" s="325">
        <v>122.24799999999999</v>
      </c>
      <c r="I71" s="322">
        <v>315.307</v>
      </c>
      <c r="J71" s="321">
        <v>56.652</v>
      </c>
      <c r="K71" s="322">
        <v>4.468</v>
      </c>
      <c r="L71" s="321">
        <f t="shared" si="14"/>
        <v>498.675</v>
      </c>
      <c r="M71" s="326">
        <f t="shared" si="15"/>
        <v>-0.9470757507394596</v>
      </c>
      <c r="N71" s="325">
        <v>131.23899999999998</v>
      </c>
      <c r="O71" s="322">
        <v>3.323</v>
      </c>
      <c r="P71" s="321">
        <v>36.818000000000005</v>
      </c>
      <c r="Q71" s="322">
        <v>33.394</v>
      </c>
      <c r="R71" s="321">
        <f>SUM(N71:Q71)</f>
        <v>204.774</v>
      </c>
      <c r="S71" s="324">
        <f>R71/$R$9</f>
        <v>0.001079340543136723</v>
      </c>
      <c r="T71" s="323">
        <v>425.904</v>
      </c>
      <c r="U71" s="322">
        <v>1266.464</v>
      </c>
      <c r="V71" s="321">
        <v>283.421</v>
      </c>
      <c r="W71" s="322">
        <v>20.845</v>
      </c>
      <c r="X71" s="321">
        <f>SUM(T71:W71)</f>
        <v>1996.634</v>
      </c>
      <c r="Y71" s="320">
        <f t="shared" si="13"/>
        <v>-0.897440392180039</v>
      </c>
    </row>
    <row r="72" spans="1:25" s="436" customFormat="1" ht="18.75" customHeight="1" thickBot="1">
      <c r="A72" s="443" t="s">
        <v>59</v>
      </c>
      <c r="B72" s="440">
        <v>59.947</v>
      </c>
      <c r="C72" s="439">
        <v>4.694</v>
      </c>
      <c r="D72" s="438">
        <v>0</v>
      </c>
      <c r="E72" s="439">
        <v>0.12</v>
      </c>
      <c r="F72" s="438">
        <f>SUM(B72:E72)</f>
        <v>64.76100000000001</v>
      </c>
      <c r="G72" s="441">
        <f>F72/$F$9</f>
        <v>0.0011652171847808719</v>
      </c>
      <c r="H72" s="440">
        <v>65.38699999999999</v>
      </c>
      <c r="I72" s="439">
        <v>43.592</v>
      </c>
      <c r="J72" s="438"/>
      <c r="K72" s="439"/>
      <c r="L72" s="438">
        <f t="shared" si="14"/>
        <v>108.97899999999998</v>
      </c>
      <c r="M72" s="442">
        <f t="shared" si="15"/>
        <v>-0.4057478963837068</v>
      </c>
      <c r="N72" s="440">
        <v>228.31599999999997</v>
      </c>
      <c r="O72" s="439">
        <v>4.694</v>
      </c>
      <c r="P72" s="438">
        <v>0</v>
      </c>
      <c r="Q72" s="439">
        <v>0.16999999999999998</v>
      </c>
      <c r="R72" s="438">
        <f>SUM(N72:Q72)</f>
        <v>233.17999999999995</v>
      </c>
      <c r="S72" s="441">
        <f>R72/$R$9</f>
        <v>0.0012290653493540243</v>
      </c>
      <c r="T72" s="440">
        <v>190.64399999999998</v>
      </c>
      <c r="U72" s="439">
        <v>45.911</v>
      </c>
      <c r="V72" s="438"/>
      <c r="W72" s="439">
        <v>11.767</v>
      </c>
      <c r="X72" s="438">
        <f>SUM(T72:W72)</f>
        <v>248.32199999999997</v>
      </c>
      <c r="Y72" s="437">
        <f>IF(ISERROR(R72/X72-1),"         /0",IF(R72/X72&gt;5,"  *  ",(R72/X72-1)))</f>
        <v>-0.06097727950000409</v>
      </c>
    </row>
    <row r="73" ht="15" thickTop="1">
      <c r="A73" s="207" t="s">
        <v>44</v>
      </c>
    </row>
    <row r="74" ht="14.25">
      <c r="A74" s="207" t="s">
        <v>58</v>
      </c>
    </row>
    <row r="75" ht="14.25">
      <c r="A75" s="214" t="s">
        <v>29</v>
      </c>
    </row>
  </sheetData>
  <sheetProtection/>
  <mergeCells count="26">
    <mergeCell ref="N6:R6"/>
    <mergeCell ref="T6:X6"/>
    <mergeCell ref="M6:M8"/>
    <mergeCell ref="S6:S8"/>
    <mergeCell ref="B5:M5"/>
    <mergeCell ref="N5:Y5"/>
    <mergeCell ref="F7:F8"/>
    <mergeCell ref="H6:L6"/>
    <mergeCell ref="R7:R8"/>
    <mergeCell ref="X7:X8"/>
    <mergeCell ref="X1:Y1"/>
    <mergeCell ref="A3:Y3"/>
    <mergeCell ref="A5:A8"/>
    <mergeCell ref="G6:G8"/>
    <mergeCell ref="B6:F6"/>
    <mergeCell ref="Y6:Y8"/>
    <mergeCell ref="D7:E7"/>
    <mergeCell ref="B7:C7"/>
    <mergeCell ref="V7:W7"/>
    <mergeCell ref="A4:Y4"/>
    <mergeCell ref="H7:I7"/>
    <mergeCell ref="J7:K7"/>
    <mergeCell ref="L7:L8"/>
    <mergeCell ref="N7:O7"/>
    <mergeCell ref="P7:Q7"/>
    <mergeCell ref="T7:U7"/>
  </mergeCells>
  <conditionalFormatting sqref="Y73:Y65536 M73:M65536 Y3 M3 M5:M8 Y5:Y8">
    <cfRule type="cellIs" priority="1" dxfId="68" operator="lessThan" stopIfTrue="1">
      <formula>0</formula>
    </cfRule>
  </conditionalFormatting>
  <conditionalFormatting sqref="Y9:Y72 M9:M72">
    <cfRule type="cellIs" priority="2" dxfId="68" operator="lessThan" stopIfTrue="1">
      <formula>0</formula>
    </cfRule>
    <cfRule type="cellIs" priority="3" dxfId="70" operator="greaterThanOrEqual" stopIfTrue="1">
      <formula>0</formula>
    </cfRule>
  </conditionalFormatting>
  <hyperlinks>
    <hyperlink ref="X1:Y1" location="INDICE!A1" display="Volver al Indice"/>
  </hyperlinks>
  <printOptions/>
  <pageMargins left="0.2" right="0.22" top="0.54" bottom="0.1968503937007874" header="0.15748031496062992" footer="0.15748031496062992"/>
  <pageSetup horizontalDpi="600" verticalDpi="600" orientation="landscape" scale="77" r:id="rId1"/>
</worksheet>
</file>

<file path=xl/worksheets/sheet17.xml><?xml version="1.0" encoding="utf-8"?>
<worksheet xmlns="http://schemas.openxmlformats.org/spreadsheetml/2006/main" xmlns:r="http://schemas.openxmlformats.org/officeDocument/2006/relationships">
  <sheetPr>
    <tabColor indexed="30"/>
  </sheetPr>
  <dimension ref="A1:Z73"/>
  <sheetViews>
    <sheetView showGridLines="0" zoomScale="76" zoomScaleNormal="76" zoomScalePageLayoutView="0" workbookViewId="0" topLeftCell="B1">
      <selection activeCell="Y1" sqref="Y1:Z1"/>
    </sheetView>
  </sheetViews>
  <sheetFormatPr defaultColWidth="8.00390625" defaultRowHeight="15"/>
  <cols>
    <col min="1" max="1" width="25.421875" style="214" customWidth="1"/>
    <col min="2" max="2" width="38.140625" style="214" customWidth="1"/>
    <col min="3" max="3" width="12.421875" style="214" customWidth="1"/>
    <col min="4" max="4" width="12.421875" style="214" bestFit="1" customWidth="1"/>
    <col min="5" max="5" width="8.57421875" style="214" bestFit="1" customWidth="1"/>
    <col min="6" max="6" width="10.57421875" style="214" bestFit="1" customWidth="1"/>
    <col min="7" max="7" width="11.7109375" style="214" customWidth="1"/>
    <col min="8" max="8" width="10.421875" style="214" customWidth="1"/>
    <col min="9" max="10" width="11.57421875" style="214" bestFit="1" customWidth="1"/>
    <col min="11" max="11" width="9.00390625" style="214" bestFit="1" customWidth="1"/>
    <col min="12" max="12" width="10.57421875" style="214" bestFit="1" customWidth="1"/>
    <col min="13" max="13" width="11.57421875" style="214" bestFit="1" customWidth="1"/>
    <col min="14" max="14" width="9.421875" style="214" customWidth="1"/>
    <col min="15" max="15" width="11.57421875" style="214" bestFit="1" customWidth="1"/>
    <col min="16" max="16" width="12.421875" style="214" bestFit="1" customWidth="1"/>
    <col min="17" max="17" width="9.421875" style="214" customWidth="1"/>
    <col min="18" max="18" width="10.57421875" style="214" bestFit="1" customWidth="1"/>
    <col min="19" max="19" width="11.8515625" style="214" customWidth="1"/>
    <col min="20" max="20" width="10.140625" style="214" customWidth="1"/>
    <col min="21" max="22" width="11.57421875" style="214" bestFit="1" customWidth="1"/>
    <col min="23" max="23" width="10.28125" style="214" customWidth="1"/>
    <col min="24" max="24" width="10.8515625" style="214" bestFit="1" customWidth="1"/>
    <col min="25" max="25" width="11.57421875" style="214" bestFit="1" customWidth="1"/>
    <col min="26" max="26" width="9.8515625" style="214" bestFit="1" customWidth="1"/>
    <col min="27" max="16384" width="8.00390625" style="214" customWidth="1"/>
  </cols>
  <sheetData>
    <row r="1" spans="25:26" ht="21" thickBot="1">
      <c r="Y1" s="702" t="s">
        <v>28</v>
      </c>
      <c r="Z1" s="703"/>
    </row>
    <row r="2" ht="9.75" customHeight="1" thickBot="1"/>
    <row r="3" spans="1:26" ht="24.75" customHeight="1" thickTop="1">
      <c r="A3" s="602" t="s">
        <v>350</v>
      </c>
      <c r="B3" s="603"/>
      <c r="C3" s="603"/>
      <c r="D3" s="603"/>
      <c r="E3" s="603"/>
      <c r="F3" s="603"/>
      <c r="G3" s="603"/>
      <c r="H3" s="603"/>
      <c r="I3" s="603"/>
      <c r="J3" s="603"/>
      <c r="K3" s="603"/>
      <c r="L3" s="603"/>
      <c r="M3" s="603"/>
      <c r="N3" s="603"/>
      <c r="O3" s="603"/>
      <c r="P3" s="603"/>
      <c r="Q3" s="603"/>
      <c r="R3" s="603"/>
      <c r="S3" s="603"/>
      <c r="T3" s="603"/>
      <c r="U3" s="603"/>
      <c r="V3" s="603"/>
      <c r="W3" s="603"/>
      <c r="X3" s="603"/>
      <c r="Y3" s="603"/>
      <c r="Z3" s="604"/>
    </row>
    <row r="4" spans="1:26" ht="21" customHeight="1" thickBot="1">
      <c r="A4" s="614" t="s">
        <v>46</v>
      </c>
      <c r="B4" s="615"/>
      <c r="C4" s="615"/>
      <c r="D4" s="615"/>
      <c r="E4" s="615"/>
      <c r="F4" s="615"/>
      <c r="G4" s="615"/>
      <c r="H4" s="615"/>
      <c r="I4" s="615"/>
      <c r="J4" s="615"/>
      <c r="K4" s="615"/>
      <c r="L4" s="615"/>
      <c r="M4" s="615"/>
      <c r="N4" s="615"/>
      <c r="O4" s="615"/>
      <c r="P4" s="615"/>
      <c r="Q4" s="615"/>
      <c r="R4" s="615"/>
      <c r="S4" s="615"/>
      <c r="T4" s="615"/>
      <c r="U4" s="615"/>
      <c r="V4" s="615"/>
      <c r="W4" s="615"/>
      <c r="X4" s="615"/>
      <c r="Y4" s="615"/>
      <c r="Z4" s="616"/>
    </row>
    <row r="5" spans="1:26" s="260" customFormat="1" ht="19.5" customHeight="1" thickBot="1" thickTop="1">
      <c r="A5" s="690" t="s">
        <v>351</v>
      </c>
      <c r="B5" s="690" t="s">
        <v>352</v>
      </c>
      <c r="C5" s="591" t="s">
        <v>37</v>
      </c>
      <c r="D5" s="592"/>
      <c r="E5" s="592"/>
      <c r="F5" s="592"/>
      <c r="G5" s="592"/>
      <c r="H5" s="592"/>
      <c r="I5" s="592"/>
      <c r="J5" s="592"/>
      <c r="K5" s="593"/>
      <c r="L5" s="593"/>
      <c r="M5" s="593"/>
      <c r="N5" s="594"/>
      <c r="O5" s="595" t="s">
        <v>36</v>
      </c>
      <c r="P5" s="592"/>
      <c r="Q5" s="592"/>
      <c r="R5" s="592"/>
      <c r="S5" s="592"/>
      <c r="T5" s="592"/>
      <c r="U5" s="592"/>
      <c r="V5" s="592"/>
      <c r="W5" s="592"/>
      <c r="X5" s="592"/>
      <c r="Y5" s="592"/>
      <c r="Z5" s="594"/>
    </row>
    <row r="6" spans="1:26" s="259" customFormat="1" ht="26.25" customHeight="1" thickBot="1">
      <c r="A6" s="691"/>
      <c r="B6" s="691"/>
      <c r="C6" s="598" t="s">
        <v>127</v>
      </c>
      <c r="D6" s="584"/>
      <c r="E6" s="584"/>
      <c r="F6" s="584"/>
      <c r="G6" s="599"/>
      <c r="H6" s="588" t="s">
        <v>35</v>
      </c>
      <c r="I6" s="598" t="s">
        <v>128</v>
      </c>
      <c r="J6" s="584"/>
      <c r="K6" s="584"/>
      <c r="L6" s="584"/>
      <c r="M6" s="599"/>
      <c r="N6" s="588" t="s">
        <v>34</v>
      </c>
      <c r="O6" s="583" t="s">
        <v>129</v>
      </c>
      <c r="P6" s="584"/>
      <c r="Q6" s="584"/>
      <c r="R6" s="584"/>
      <c r="S6" s="584"/>
      <c r="T6" s="588" t="s">
        <v>35</v>
      </c>
      <c r="U6" s="585" t="s">
        <v>130</v>
      </c>
      <c r="V6" s="586"/>
      <c r="W6" s="586"/>
      <c r="X6" s="586"/>
      <c r="Y6" s="587"/>
      <c r="Z6" s="588" t="s">
        <v>34</v>
      </c>
    </row>
    <row r="7" spans="1:26" s="254" customFormat="1" ht="26.25" customHeight="1">
      <c r="A7" s="692"/>
      <c r="B7" s="692"/>
      <c r="C7" s="611" t="s">
        <v>22</v>
      </c>
      <c r="D7" s="612"/>
      <c r="E7" s="609" t="s">
        <v>21</v>
      </c>
      <c r="F7" s="610"/>
      <c r="G7" s="596" t="s">
        <v>17</v>
      </c>
      <c r="H7" s="589"/>
      <c r="I7" s="611" t="s">
        <v>22</v>
      </c>
      <c r="J7" s="612"/>
      <c r="K7" s="609" t="s">
        <v>21</v>
      </c>
      <c r="L7" s="610"/>
      <c r="M7" s="596" t="s">
        <v>17</v>
      </c>
      <c r="N7" s="589"/>
      <c r="O7" s="612" t="s">
        <v>22</v>
      </c>
      <c r="P7" s="612"/>
      <c r="Q7" s="617" t="s">
        <v>21</v>
      </c>
      <c r="R7" s="612"/>
      <c r="S7" s="596" t="s">
        <v>17</v>
      </c>
      <c r="T7" s="589"/>
      <c r="U7" s="618" t="s">
        <v>22</v>
      </c>
      <c r="V7" s="610"/>
      <c r="W7" s="609" t="s">
        <v>21</v>
      </c>
      <c r="X7" s="613"/>
      <c r="Y7" s="596" t="s">
        <v>17</v>
      </c>
      <c r="Z7" s="589"/>
    </row>
    <row r="8" spans="1:26" s="254" customFormat="1" ht="15.75" thickBot="1">
      <c r="A8" s="693"/>
      <c r="B8" s="693"/>
      <c r="C8" s="257" t="s">
        <v>19</v>
      </c>
      <c r="D8" s="255" t="s">
        <v>18</v>
      </c>
      <c r="E8" s="256" t="s">
        <v>19</v>
      </c>
      <c r="F8" s="255" t="s">
        <v>18</v>
      </c>
      <c r="G8" s="597"/>
      <c r="H8" s="590"/>
      <c r="I8" s="257" t="s">
        <v>19</v>
      </c>
      <c r="J8" s="255" t="s">
        <v>18</v>
      </c>
      <c r="K8" s="256" t="s">
        <v>19</v>
      </c>
      <c r="L8" s="255" t="s">
        <v>18</v>
      </c>
      <c r="M8" s="597"/>
      <c r="N8" s="590"/>
      <c r="O8" s="258" t="s">
        <v>19</v>
      </c>
      <c r="P8" s="255" t="s">
        <v>18</v>
      </c>
      <c r="Q8" s="256" t="s">
        <v>19</v>
      </c>
      <c r="R8" s="255" t="s">
        <v>18</v>
      </c>
      <c r="S8" s="597"/>
      <c r="T8" s="590"/>
      <c r="U8" s="257" t="s">
        <v>19</v>
      </c>
      <c r="V8" s="255" t="s">
        <v>18</v>
      </c>
      <c r="W8" s="256" t="s">
        <v>19</v>
      </c>
      <c r="X8" s="255" t="s">
        <v>18</v>
      </c>
      <c r="Y8" s="597"/>
      <c r="Z8" s="590"/>
    </row>
    <row r="9" spans="1:26" s="243" customFormat="1" ht="18" customHeight="1" thickBot="1" thickTop="1">
      <c r="A9" s="253" t="s">
        <v>24</v>
      </c>
      <c r="B9" s="495"/>
      <c r="C9" s="252">
        <f>SUM(C10:C70)</f>
        <v>1071287</v>
      </c>
      <c r="D9" s="246">
        <f>SUM(D10:D70)</f>
        <v>1071287</v>
      </c>
      <c r="E9" s="247">
        <f>SUM(E10:E70)</f>
        <v>65892</v>
      </c>
      <c r="F9" s="246">
        <f>SUM(F10:F70)</f>
        <v>65892</v>
      </c>
      <c r="G9" s="245">
        <f>SUM(C9:F9)</f>
        <v>2274358</v>
      </c>
      <c r="H9" s="249">
        <f>G9/$G$9</f>
        <v>1</v>
      </c>
      <c r="I9" s="248">
        <f>SUM(I10:I70)</f>
        <v>1009177</v>
      </c>
      <c r="J9" s="246">
        <f>SUM(J10:J70)</f>
        <v>1009177</v>
      </c>
      <c r="K9" s="247">
        <f>SUM(K10:K70)</f>
        <v>51555</v>
      </c>
      <c r="L9" s="246">
        <f>SUM(L10:L70)</f>
        <v>51555</v>
      </c>
      <c r="M9" s="245">
        <f>SUM(I9:L9)</f>
        <v>2121464</v>
      </c>
      <c r="N9" s="251">
        <f>IF(ISERROR(G9/M9-1),"         /0",(G9/M9-1))</f>
        <v>0.07207004219727509</v>
      </c>
      <c r="O9" s="250">
        <f>SUM(O10:O70)</f>
        <v>4266738</v>
      </c>
      <c r="P9" s="246">
        <f>SUM(P10:P70)</f>
        <v>4266738</v>
      </c>
      <c r="Q9" s="247">
        <f>SUM(Q10:Q70)</f>
        <v>269704</v>
      </c>
      <c r="R9" s="246">
        <f>SUM(R10:R70)</f>
        <v>269704</v>
      </c>
      <c r="S9" s="245">
        <f>SUM(O9:R9)</f>
        <v>9072884</v>
      </c>
      <c r="T9" s="249">
        <f>S9/$S$9</f>
        <v>1</v>
      </c>
      <c r="U9" s="248">
        <f>SUM(U10:U70)</f>
        <v>4039415</v>
      </c>
      <c r="V9" s="246">
        <f>SUM(V10:V70)</f>
        <v>4039415</v>
      </c>
      <c r="W9" s="247">
        <f>SUM(W10:W70)</f>
        <v>204696</v>
      </c>
      <c r="X9" s="246">
        <f>SUM(X10:X70)</f>
        <v>204696</v>
      </c>
      <c r="Y9" s="245">
        <f>SUM(U9:X9)</f>
        <v>8488222</v>
      </c>
      <c r="Z9" s="244">
        <f>IF(ISERROR(S9/Y9-1),"         /0",(S9/Y9-1))</f>
        <v>0.06887920697644345</v>
      </c>
    </row>
    <row r="10" spans="1:26" ht="18.75" customHeight="1" thickTop="1">
      <c r="A10" s="242" t="s">
        <v>354</v>
      </c>
      <c r="B10" s="496" t="s">
        <v>355</v>
      </c>
      <c r="C10" s="240">
        <v>414617</v>
      </c>
      <c r="D10" s="236">
        <v>415995</v>
      </c>
      <c r="E10" s="237">
        <v>15073</v>
      </c>
      <c r="F10" s="236">
        <v>14442</v>
      </c>
      <c r="G10" s="235">
        <f>SUM(C10:F10)</f>
        <v>860127</v>
      </c>
      <c r="H10" s="239">
        <f>G10/$G$9</f>
        <v>0.3781845250395936</v>
      </c>
      <c r="I10" s="238">
        <v>382505</v>
      </c>
      <c r="J10" s="236">
        <v>405528</v>
      </c>
      <c r="K10" s="237">
        <v>9957</v>
      </c>
      <c r="L10" s="236">
        <v>10212</v>
      </c>
      <c r="M10" s="235">
        <f>SUM(I10:L10)</f>
        <v>808202</v>
      </c>
      <c r="N10" s="241">
        <f>IF(ISERROR(G10/M10-1),"         /0",(G10/M10-1))</f>
        <v>0.06424755197339271</v>
      </c>
      <c r="O10" s="240">
        <v>1590638</v>
      </c>
      <c r="P10" s="236">
        <v>1708195</v>
      </c>
      <c r="Q10" s="237">
        <v>60996</v>
      </c>
      <c r="R10" s="236">
        <v>59478</v>
      </c>
      <c r="S10" s="235">
        <f>SUM(O10:R10)</f>
        <v>3419307</v>
      </c>
      <c r="T10" s="239">
        <f>S10/$S$9</f>
        <v>0.3768710147732518</v>
      </c>
      <c r="U10" s="238">
        <v>1501082</v>
      </c>
      <c r="V10" s="236">
        <v>1618573</v>
      </c>
      <c r="W10" s="237">
        <v>42136</v>
      </c>
      <c r="X10" s="236">
        <v>44728</v>
      </c>
      <c r="Y10" s="235">
        <f>SUM(U10:X10)</f>
        <v>3206519</v>
      </c>
      <c r="Z10" s="234">
        <f>IF(ISERROR(S10/Y10-1),"         /0",IF(S10/Y10&gt;5,"  *  ",(S10/Y10-1)))</f>
        <v>0.06636106007792253</v>
      </c>
    </row>
    <row r="11" spans="1:26" ht="18.75" customHeight="1">
      <c r="A11" s="233" t="s">
        <v>356</v>
      </c>
      <c r="B11" s="497" t="s">
        <v>357</v>
      </c>
      <c r="C11" s="231">
        <v>100762</v>
      </c>
      <c r="D11" s="227">
        <v>100709</v>
      </c>
      <c r="E11" s="228">
        <v>3022</v>
      </c>
      <c r="F11" s="227">
        <v>3669</v>
      </c>
      <c r="G11" s="226">
        <f>SUM(C11:F11)</f>
        <v>208162</v>
      </c>
      <c r="H11" s="230">
        <f>G11/$G$9</f>
        <v>0.09152560854535653</v>
      </c>
      <c r="I11" s="229">
        <v>94019</v>
      </c>
      <c r="J11" s="227">
        <v>92532</v>
      </c>
      <c r="K11" s="228">
        <v>2015</v>
      </c>
      <c r="L11" s="227">
        <v>1744</v>
      </c>
      <c r="M11" s="226">
        <f>SUM(I11:L11)</f>
        <v>190310</v>
      </c>
      <c r="N11" s="232">
        <f>IF(ISERROR(G11/M11-1),"         /0",(G11/M11-1))</f>
        <v>0.09380484472702433</v>
      </c>
      <c r="O11" s="231">
        <v>403060</v>
      </c>
      <c r="P11" s="227">
        <v>395032</v>
      </c>
      <c r="Q11" s="228">
        <v>10383</v>
      </c>
      <c r="R11" s="227">
        <v>11274</v>
      </c>
      <c r="S11" s="226">
        <f>SUM(O11:R11)</f>
        <v>819749</v>
      </c>
      <c r="T11" s="230">
        <f>S11/$S$9</f>
        <v>0.09035153541035022</v>
      </c>
      <c r="U11" s="229">
        <v>362790</v>
      </c>
      <c r="V11" s="227">
        <v>359553</v>
      </c>
      <c r="W11" s="228">
        <v>7827</v>
      </c>
      <c r="X11" s="227">
        <v>8743</v>
      </c>
      <c r="Y11" s="226">
        <f>SUM(U11:X11)</f>
        <v>738913</v>
      </c>
      <c r="Z11" s="225">
        <f>IF(ISERROR(S11/Y11-1),"         /0",IF(S11/Y11&gt;5,"  *  ",(S11/Y11-1)))</f>
        <v>0.1093985354162128</v>
      </c>
    </row>
    <row r="12" spans="1:26" ht="18.75" customHeight="1">
      <c r="A12" s="233" t="s">
        <v>358</v>
      </c>
      <c r="B12" s="497" t="s">
        <v>359</v>
      </c>
      <c r="C12" s="231">
        <v>93080</v>
      </c>
      <c r="D12" s="227">
        <v>91824</v>
      </c>
      <c r="E12" s="228">
        <v>2441</v>
      </c>
      <c r="F12" s="227">
        <v>2822</v>
      </c>
      <c r="G12" s="226">
        <f>SUM(C12:F12)</f>
        <v>190167</v>
      </c>
      <c r="H12" s="230">
        <f>G12/$G$9</f>
        <v>0.08361348565177514</v>
      </c>
      <c r="I12" s="229">
        <v>92529</v>
      </c>
      <c r="J12" s="227">
        <v>92584</v>
      </c>
      <c r="K12" s="228">
        <v>1588</v>
      </c>
      <c r="L12" s="227">
        <v>2364</v>
      </c>
      <c r="M12" s="226">
        <f>SUM(I12:L12)</f>
        <v>189065</v>
      </c>
      <c r="N12" s="232">
        <f>IF(ISERROR(G12/M12-1),"         /0",(G12/M12-1))</f>
        <v>0.005828683257080858</v>
      </c>
      <c r="O12" s="231">
        <v>379110</v>
      </c>
      <c r="P12" s="227">
        <v>360404</v>
      </c>
      <c r="Q12" s="228">
        <v>5826</v>
      </c>
      <c r="R12" s="227">
        <v>9420</v>
      </c>
      <c r="S12" s="226">
        <f>SUM(O12:R12)</f>
        <v>754760</v>
      </c>
      <c r="T12" s="230">
        <f>S12/$S$9</f>
        <v>0.08318854291535084</v>
      </c>
      <c r="U12" s="229">
        <v>369651</v>
      </c>
      <c r="V12" s="227">
        <v>349488</v>
      </c>
      <c r="W12" s="228">
        <v>6893</v>
      </c>
      <c r="X12" s="227">
        <v>8610</v>
      </c>
      <c r="Y12" s="226">
        <f>SUM(U12:X12)</f>
        <v>734642</v>
      </c>
      <c r="Z12" s="225">
        <f>IF(ISERROR(S12/Y12-1),"         /0",IF(S12/Y12&gt;5,"  *  ",(S12/Y12-1)))</f>
        <v>0.027384767002158972</v>
      </c>
    </row>
    <row r="13" spans="1:26" ht="18.75" customHeight="1">
      <c r="A13" s="233" t="s">
        <v>360</v>
      </c>
      <c r="B13" s="497" t="s">
        <v>361</v>
      </c>
      <c r="C13" s="231">
        <v>68712</v>
      </c>
      <c r="D13" s="227">
        <v>69186</v>
      </c>
      <c r="E13" s="228">
        <v>1757</v>
      </c>
      <c r="F13" s="227">
        <v>1511</v>
      </c>
      <c r="G13" s="226">
        <f>SUM(C13:F13)</f>
        <v>141166</v>
      </c>
      <c r="H13" s="230">
        <f>G13/$G$9</f>
        <v>0.06206850460657469</v>
      </c>
      <c r="I13" s="229">
        <v>62299</v>
      </c>
      <c r="J13" s="227">
        <v>55511</v>
      </c>
      <c r="K13" s="228">
        <v>1039</v>
      </c>
      <c r="L13" s="227">
        <v>1084</v>
      </c>
      <c r="M13" s="226">
        <f>SUM(I13:L13)</f>
        <v>119933</v>
      </c>
      <c r="N13" s="232">
        <f>IF(ISERROR(G13/M13-1),"         /0",(G13/M13-1))</f>
        <v>0.17704051428714362</v>
      </c>
      <c r="O13" s="231">
        <v>290150</v>
      </c>
      <c r="P13" s="227">
        <v>273333</v>
      </c>
      <c r="Q13" s="228">
        <v>4533</v>
      </c>
      <c r="R13" s="227">
        <v>4096</v>
      </c>
      <c r="S13" s="226">
        <f>SUM(O13:R13)</f>
        <v>572112</v>
      </c>
      <c r="T13" s="230">
        <f>S13/$S$9</f>
        <v>0.06305734758650061</v>
      </c>
      <c r="U13" s="229">
        <v>261548</v>
      </c>
      <c r="V13" s="227">
        <v>240908</v>
      </c>
      <c r="W13" s="228">
        <v>6745</v>
      </c>
      <c r="X13" s="227">
        <v>4995</v>
      </c>
      <c r="Y13" s="226">
        <f>SUM(U13:X13)</f>
        <v>514196</v>
      </c>
      <c r="Z13" s="225">
        <f>IF(ISERROR(S13/Y13-1),"         /0",IF(S13/Y13&gt;5,"  *  ",(S13/Y13-1)))</f>
        <v>0.11263409283619485</v>
      </c>
    </row>
    <row r="14" spans="1:26" ht="18.75" customHeight="1">
      <c r="A14" s="233" t="s">
        <v>362</v>
      </c>
      <c r="B14" s="497" t="s">
        <v>363</v>
      </c>
      <c r="C14" s="231">
        <v>50360</v>
      </c>
      <c r="D14" s="227">
        <v>50354</v>
      </c>
      <c r="E14" s="228">
        <v>2297</v>
      </c>
      <c r="F14" s="227">
        <v>2054</v>
      </c>
      <c r="G14" s="226">
        <f aca="true" t="shared" si="0" ref="G14:G59">SUM(C14:F14)</f>
        <v>105065</v>
      </c>
      <c r="H14" s="230">
        <f aca="true" t="shared" si="1" ref="H14:H59">G14/$G$9</f>
        <v>0.04619545383796218</v>
      </c>
      <c r="I14" s="229">
        <v>50274</v>
      </c>
      <c r="J14" s="227">
        <v>48700</v>
      </c>
      <c r="K14" s="228">
        <v>2960</v>
      </c>
      <c r="L14" s="227">
        <v>2663</v>
      </c>
      <c r="M14" s="226">
        <f aca="true" t="shared" si="2" ref="M14:M59">SUM(I14:L14)</f>
        <v>104597</v>
      </c>
      <c r="N14" s="232">
        <f aca="true" t="shared" si="3" ref="N14:N59">IF(ISERROR(G14/M14-1),"         /0",(G14/M14-1))</f>
        <v>0.004474315706951337</v>
      </c>
      <c r="O14" s="231">
        <v>214049</v>
      </c>
      <c r="P14" s="227">
        <v>198664</v>
      </c>
      <c r="Q14" s="228">
        <v>13811</v>
      </c>
      <c r="R14" s="227">
        <v>13116</v>
      </c>
      <c r="S14" s="226">
        <f aca="true" t="shared" si="4" ref="S14:S59">SUM(O14:R14)</f>
        <v>439640</v>
      </c>
      <c r="T14" s="230">
        <f aca="true" t="shared" si="5" ref="T14:T59">S14/$S$9</f>
        <v>0.048456477565457685</v>
      </c>
      <c r="U14" s="229">
        <v>213827</v>
      </c>
      <c r="V14" s="227">
        <v>196973</v>
      </c>
      <c r="W14" s="228">
        <v>13622</v>
      </c>
      <c r="X14" s="227">
        <v>11305</v>
      </c>
      <c r="Y14" s="226">
        <f aca="true" t="shared" si="6" ref="Y14:Y59">SUM(U14:X14)</f>
        <v>435727</v>
      </c>
      <c r="Z14" s="225">
        <f aca="true" t="shared" si="7" ref="Z14:Z59">IF(ISERROR(S14/Y14-1),"         /0",IF(S14/Y14&gt;5,"  *  ",(S14/Y14-1)))</f>
        <v>0.008980393686872645</v>
      </c>
    </row>
    <row r="15" spans="1:26" ht="18.75" customHeight="1">
      <c r="A15" s="233" t="s">
        <v>364</v>
      </c>
      <c r="B15" s="497" t="s">
        <v>365</v>
      </c>
      <c r="C15" s="231">
        <v>42954</v>
      </c>
      <c r="D15" s="227">
        <v>42412</v>
      </c>
      <c r="E15" s="228">
        <v>1631</v>
      </c>
      <c r="F15" s="227">
        <v>1921</v>
      </c>
      <c r="G15" s="226">
        <f>SUM(C15:F15)</f>
        <v>88918</v>
      </c>
      <c r="H15" s="230">
        <f>G15/$G$9</f>
        <v>0.039095867932840825</v>
      </c>
      <c r="I15" s="229">
        <v>44335</v>
      </c>
      <c r="J15" s="227">
        <v>42618</v>
      </c>
      <c r="K15" s="228">
        <v>474</v>
      </c>
      <c r="L15" s="227">
        <v>551</v>
      </c>
      <c r="M15" s="226">
        <f>SUM(I15:L15)</f>
        <v>87978</v>
      </c>
      <c r="N15" s="232">
        <f>IF(ISERROR(G15/M15-1),"         /0",(G15/M15-1))</f>
        <v>0.010684489304144229</v>
      </c>
      <c r="O15" s="231">
        <v>174435</v>
      </c>
      <c r="P15" s="227">
        <v>165295</v>
      </c>
      <c r="Q15" s="228">
        <v>7575</v>
      </c>
      <c r="R15" s="227">
        <v>7442</v>
      </c>
      <c r="S15" s="226">
        <f>SUM(O15:R15)</f>
        <v>354747</v>
      </c>
      <c r="T15" s="230">
        <f>S15/$S$9</f>
        <v>0.03909969531187658</v>
      </c>
      <c r="U15" s="229">
        <v>172047</v>
      </c>
      <c r="V15" s="227">
        <v>164324</v>
      </c>
      <c r="W15" s="228">
        <v>1602</v>
      </c>
      <c r="X15" s="227">
        <v>1998</v>
      </c>
      <c r="Y15" s="226">
        <f>SUM(U15:X15)</f>
        <v>339971</v>
      </c>
      <c r="Z15" s="225">
        <f>IF(ISERROR(S15/Y15-1),"         /0",IF(S15/Y15&gt;5,"  *  ",(S15/Y15-1)))</f>
        <v>0.043462530627612406</v>
      </c>
    </row>
    <row r="16" spans="1:26" ht="18.75" customHeight="1">
      <c r="A16" s="233" t="s">
        <v>366</v>
      </c>
      <c r="B16" s="497" t="s">
        <v>367</v>
      </c>
      <c r="C16" s="231">
        <v>37281</v>
      </c>
      <c r="D16" s="227">
        <v>37431</v>
      </c>
      <c r="E16" s="228">
        <v>590</v>
      </c>
      <c r="F16" s="227">
        <v>584</v>
      </c>
      <c r="G16" s="226">
        <f>SUM(C16:F16)</f>
        <v>75886</v>
      </c>
      <c r="H16" s="230">
        <f>G16/$G$9</f>
        <v>0.03336589929993431</v>
      </c>
      <c r="I16" s="229">
        <v>35051</v>
      </c>
      <c r="J16" s="227">
        <v>36363</v>
      </c>
      <c r="K16" s="228">
        <v>736</v>
      </c>
      <c r="L16" s="227">
        <v>1081</v>
      </c>
      <c r="M16" s="226">
        <f>SUM(I16:L16)</f>
        <v>73231</v>
      </c>
      <c r="N16" s="232">
        <f>IF(ISERROR(G16/M16-1),"         /0",(G16/M16-1))</f>
        <v>0.0362551378514564</v>
      </c>
      <c r="O16" s="231">
        <v>140255</v>
      </c>
      <c r="P16" s="227">
        <v>144230</v>
      </c>
      <c r="Q16" s="228">
        <v>3990</v>
      </c>
      <c r="R16" s="227">
        <v>4754</v>
      </c>
      <c r="S16" s="226">
        <f>SUM(O16:R16)</f>
        <v>293229</v>
      </c>
      <c r="T16" s="230">
        <f>S16/$S$9</f>
        <v>0.032319271358478736</v>
      </c>
      <c r="U16" s="229">
        <v>141767</v>
      </c>
      <c r="V16" s="227">
        <v>150012</v>
      </c>
      <c r="W16" s="228">
        <v>4089</v>
      </c>
      <c r="X16" s="227">
        <v>4251</v>
      </c>
      <c r="Y16" s="226">
        <f>SUM(U16:X16)</f>
        <v>300119</v>
      </c>
      <c r="Z16" s="225">
        <f>IF(ISERROR(S16/Y16-1),"         /0",IF(S16/Y16&gt;5,"  *  ",(S16/Y16-1)))</f>
        <v>-0.02295756016780015</v>
      </c>
    </row>
    <row r="17" spans="1:26" ht="18.75" customHeight="1">
      <c r="A17" s="233" t="s">
        <v>368</v>
      </c>
      <c r="B17" s="497" t="s">
        <v>369</v>
      </c>
      <c r="C17" s="231">
        <v>25177</v>
      </c>
      <c r="D17" s="227">
        <v>26811</v>
      </c>
      <c r="E17" s="228">
        <v>9657</v>
      </c>
      <c r="F17" s="227">
        <v>8875</v>
      </c>
      <c r="G17" s="226">
        <f>SUM(C17:F17)</f>
        <v>70520</v>
      </c>
      <c r="H17" s="230">
        <f>G17/$G$9</f>
        <v>0.031006552178680754</v>
      </c>
      <c r="I17" s="229">
        <v>23519</v>
      </c>
      <c r="J17" s="227">
        <v>21366</v>
      </c>
      <c r="K17" s="228">
        <v>6394</v>
      </c>
      <c r="L17" s="227">
        <v>5197</v>
      </c>
      <c r="M17" s="226">
        <f>SUM(I17:L17)</f>
        <v>56476</v>
      </c>
      <c r="N17" s="232">
        <f>IF(ISERROR(G17/M17-1),"         /0",(G17/M17-1))</f>
        <v>0.24867200226644948</v>
      </c>
      <c r="O17" s="231">
        <v>113923</v>
      </c>
      <c r="P17" s="227">
        <v>112662</v>
      </c>
      <c r="Q17" s="228">
        <v>36458</v>
      </c>
      <c r="R17" s="227">
        <v>32639</v>
      </c>
      <c r="S17" s="226">
        <f>SUM(O17:R17)</f>
        <v>295682</v>
      </c>
      <c r="T17" s="230">
        <f>S17/$S$9</f>
        <v>0.03258963742950974</v>
      </c>
      <c r="U17" s="229">
        <v>112413</v>
      </c>
      <c r="V17" s="227">
        <v>108131</v>
      </c>
      <c r="W17" s="228">
        <v>27653</v>
      </c>
      <c r="X17" s="227">
        <v>22899</v>
      </c>
      <c r="Y17" s="226">
        <f>SUM(U17:X17)</f>
        <v>271096</v>
      </c>
      <c r="Z17" s="225">
        <f>IF(ISERROR(S17/Y17-1),"         /0",IF(S17/Y17&gt;5,"  *  ",(S17/Y17-1)))</f>
        <v>0.09069112048868289</v>
      </c>
    </row>
    <row r="18" spans="1:26" ht="18.75" customHeight="1">
      <c r="A18" s="233" t="s">
        <v>370</v>
      </c>
      <c r="B18" s="497" t="s">
        <v>371</v>
      </c>
      <c r="C18" s="231">
        <v>30839</v>
      </c>
      <c r="D18" s="227">
        <v>31478</v>
      </c>
      <c r="E18" s="228">
        <v>2166</v>
      </c>
      <c r="F18" s="227">
        <v>1811</v>
      </c>
      <c r="G18" s="226">
        <f>SUM(C18:F18)</f>
        <v>66294</v>
      </c>
      <c r="H18" s="230">
        <f>G18/$G$9</f>
        <v>0.029148445407451245</v>
      </c>
      <c r="I18" s="229">
        <v>30951</v>
      </c>
      <c r="J18" s="227">
        <v>27938</v>
      </c>
      <c r="K18" s="228">
        <v>1023</v>
      </c>
      <c r="L18" s="227">
        <v>589</v>
      </c>
      <c r="M18" s="226">
        <f>SUM(I18:L18)</f>
        <v>60501</v>
      </c>
      <c r="N18" s="232">
        <f>IF(ISERROR(G18/M18-1),"         /0",(G18/M18-1))</f>
        <v>0.09575048346308335</v>
      </c>
      <c r="O18" s="231">
        <v>134561</v>
      </c>
      <c r="P18" s="227">
        <v>127603</v>
      </c>
      <c r="Q18" s="228">
        <v>7623</v>
      </c>
      <c r="R18" s="227">
        <v>5935</v>
      </c>
      <c r="S18" s="226">
        <f>SUM(O18:R18)</f>
        <v>275722</v>
      </c>
      <c r="T18" s="230">
        <f>S18/$S$9</f>
        <v>0.03038967543286126</v>
      </c>
      <c r="U18" s="229">
        <v>129694</v>
      </c>
      <c r="V18" s="227">
        <v>122944</v>
      </c>
      <c r="W18" s="228">
        <v>6744</v>
      </c>
      <c r="X18" s="227">
        <v>4862</v>
      </c>
      <c r="Y18" s="226">
        <f>SUM(U18:X18)</f>
        <v>264244</v>
      </c>
      <c r="Z18" s="225">
        <f>IF(ISERROR(S18/Y18-1),"         /0",IF(S18/Y18&gt;5,"  *  ",(S18/Y18-1)))</f>
        <v>0.04343712629236607</v>
      </c>
    </row>
    <row r="19" spans="1:26" ht="18.75" customHeight="1">
      <c r="A19" s="233" t="s">
        <v>372</v>
      </c>
      <c r="B19" s="497" t="s">
        <v>373</v>
      </c>
      <c r="C19" s="231">
        <v>31593</v>
      </c>
      <c r="D19" s="227">
        <v>30265</v>
      </c>
      <c r="E19" s="228">
        <v>645</v>
      </c>
      <c r="F19" s="227">
        <v>640</v>
      </c>
      <c r="G19" s="226">
        <f>SUM(C19:F19)</f>
        <v>63143</v>
      </c>
      <c r="H19" s="230">
        <f>G19/$G$9</f>
        <v>0.027762999492604065</v>
      </c>
      <c r="I19" s="229">
        <v>29683</v>
      </c>
      <c r="J19" s="227">
        <v>29244</v>
      </c>
      <c r="K19" s="228">
        <v>237</v>
      </c>
      <c r="L19" s="227">
        <v>326</v>
      </c>
      <c r="M19" s="226">
        <f>SUM(I19:L19)</f>
        <v>59490</v>
      </c>
      <c r="N19" s="232">
        <f>IF(ISERROR(G19/M19-1),"         /0",(G19/M19-1))</f>
        <v>0.061405278198016555</v>
      </c>
      <c r="O19" s="231">
        <v>120144</v>
      </c>
      <c r="P19" s="227">
        <v>116731</v>
      </c>
      <c r="Q19" s="228">
        <v>1696</v>
      </c>
      <c r="R19" s="227">
        <v>1731</v>
      </c>
      <c r="S19" s="226">
        <f>SUM(O19:R19)</f>
        <v>240302</v>
      </c>
      <c r="T19" s="230">
        <f>S19/$S$9</f>
        <v>0.026485734855642373</v>
      </c>
      <c r="U19" s="229">
        <v>119016</v>
      </c>
      <c r="V19" s="227">
        <v>112785</v>
      </c>
      <c r="W19" s="228">
        <v>665</v>
      </c>
      <c r="X19" s="227">
        <v>1032</v>
      </c>
      <c r="Y19" s="226">
        <f>SUM(U19:X19)</f>
        <v>233498</v>
      </c>
      <c r="Z19" s="225">
        <f>IF(ISERROR(S19/Y19-1),"         /0",IF(S19/Y19&gt;5,"  *  ",(S19/Y19-1)))</f>
        <v>0.029139435883819065</v>
      </c>
    </row>
    <row r="20" spans="1:26" ht="18.75" customHeight="1">
      <c r="A20" s="233" t="s">
        <v>374</v>
      </c>
      <c r="B20" s="497" t="s">
        <v>375</v>
      </c>
      <c r="C20" s="231">
        <v>27752</v>
      </c>
      <c r="D20" s="227">
        <v>26597</v>
      </c>
      <c r="E20" s="228">
        <v>1387</v>
      </c>
      <c r="F20" s="227">
        <v>1258</v>
      </c>
      <c r="G20" s="226">
        <f t="shared" si="0"/>
        <v>56994</v>
      </c>
      <c r="H20" s="230">
        <f t="shared" si="1"/>
        <v>0.025059379394097147</v>
      </c>
      <c r="I20" s="229">
        <v>23541</v>
      </c>
      <c r="J20" s="227">
        <v>22473</v>
      </c>
      <c r="K20" s="228">
        <v>1142</v>
      </c>
      <c r="L20" s="227">
        <v>838</v>
      </c>
      <c r="M20" s="226">
        <f t="shared" si="2"/>
        <v>47994</v>
      </c>
      <c r="N20" s="232">
        <f t="shared" si="3"/>
        <v>0.18752344043005387</v>
      </c>
      <c r="O20" s="231">
        <v>112108</v>
      </c>
      <c r="P20" s="227">
        <v>101986</v>
      </c>
      <c r="Q20" s="228">
        <v>4685</v>
      </c>
      <c r="R20" s="227">
        <v>4669</v>
      </c>
      <c r="S20" s="226">
        <f t="shared" si="4"/>
        <v>223448</v>
      </c>
      <c r="T20" s="230">
        <f t="shared" si="5"/>
        <v>0.02462811163462467</v>
      </c>
      <c r="U20" s="229">
        <v>92942</v>
      </c>
      <c r="V20" s="227">
        <v>88230</v>
      </c>
      <c r="W20" s="228">
        <v>1775</v>
      </c>
      <c r="X20" s="227">
        <v>1628</v>
      </c>
      <c r="Y20" s="226">
        <f t="shared" si="6"/>
        <v>184575</v>
      </c>
      <c r="Z20" s="225">
        <f t="shared" si="7"/>
        <v>0.21060815386699172</v>
      </c>
    </row>
    <row r="21" spans="1:26" ht="18.75" customHeight="1">
      <c r="A21" s="233" t="s">
        <v>376</v>
      </c>
      <c r="B21" s="497" t="s">
        <v>377</v>
      </c>
      <c r="C21" s="231">
        <v>22378</v>
      </c>
      <c r="D21" s="227">
        <v>22759</v>
      </c>
      <c r="E21" s="228">
        <v>295</v>
      </c>
      <c r="F21" s="227">
        <v>174</v>
      </c>
      <c r="G21" s="226">
        <f t="shared" si="0"/>
        <v>45606</v>
      </c>
      <c r="H21" s="230">
        <f t="shared" si="1"/>
        <v>0.02005225210806742</v>
      </c>
      <c r="I21" s="229">
        <v>22381</v>
      </c>
      <c r="J21" s="227">
        <v>19910</v>
      </c>
      <c r="K21" s="228">
        <v>203</v>
      </c>
      <c r="L21" s="227">
        <v>128</v>
      </c>
      <c r="M21" s="226">
        <f t="shared" si="2"/>
        <v>42622</v>
      </c>
      <c r="N21" s="232">
        <f t="shared" si="3"/>
        <v>0.07001079254844922</v>
      </c>
      <c r="O21" s="231">
        <v>92180</v>
      </c>
      <c r="P21" s="227">
        <v>85403</v>
      </c>
      <c r="Q21" s="228">
        <v>644</v>
      </c>
      <c r="R21" s="227">
        <v>482</v>
      </c>
      <c r="S21" s="226">
        <f t="shared" si="4"/>
        <v>178709</v>
      </c>
      <c r="T21" s="230">
        <f t="shared" si="5"/>
        <v>0.019697044511976566</v>
      </c>
      <c r="U21" s="229">
        <v>87937</v>
      </c>
      <c r="V21" s="227">
        <v>79783</v>
      </c>
      <c r="W21" s="228">
        <v>942</v>
      </c>
      <c r="X21" s="227">
        <v>983</v>
      </c>
      <c r="Y21" s="226">
        <f t="shared" si="6"/>
        <v>169645</v>
      </c>
      <c r="Z21" s="225">
        <f t="shared" si="7"/>
        <v>0.05342921984143367</v>
      </c>
    </row>
    <row r="22" spans="1:26" ht="18.75" customHeight="1">
      <c r="A22" s="233" t="s">
        <v>378</v>
      </c>
      <c r="B22" s="497" t="s">
        <v>378</v>
      </c>
      <c r="C22" s="231">
        <v>11058</v>
      </c>
      <c r="D22" s="227">
        <v>10622</v>
      </c>
      <c r="E22" s="228">
        <v>1713</v>
      </c>
      <c r="F22" s="227">
        <v>1673</v>
      </c>
      <c r="G22" s="226">
        <f t="shared" si="0"/>
        <v>25066</v>
      </c>
      <c r="H22" s="230">
        <f t="shared" si="1"/>
        <v>0.011021132117283207</v>
      </c>
      <c r="I22" s="229">
        <v>7793</v>
      </c>
      <c r="J22" s="227">
        <v>7880</v>
      </c>
      <c r="K22" s="228">
        <v>1327</v>
      </c>
      <c r="L22" s="227">
        <v>1296</v>
      </c>
      <c r="M22" s="226">
        <f t="shared" si="2"/>
        <v>18296</v>
      </c>
      <c r="N22" s="232">
        <f t="shared" si="3"/>
        <v>0.37002623524267597</v>
      </c>
      <c r="O22" s="231">
        <v>41291</v>
      </c>
      <c r="P22" s="227">
        <v>41153</v>
      </c>
      <c r="Q22" s="228">
        <v>7098</v>
      </c>
      <c r="R22" s="227">
        <v>6782</v>
      </c>
      <c r="S22" s="226">
        <f t="shared" si="4"/>
        <v>96324</v>
      </c>
      <c r="T22" s="230">
        <f t="shared" si="5"/>
        <v>0.010616690348956296</v>
      </c>
      <c r="U22" s="229">
        <v>30005</v>
      </c>
      <c r="V22" s="227">
        <v>30165</v>
      </c>
      <c r="W22" s="228">
        <v>4966</v>
      </c>
      <c r="X22" s="227">
        <v>4771</v>
      </c>
      <c r="Y22" s="226">
        <f t="shared" si="6"/>
        <v>69907</v>
      </c>
      <c r="Z22" s="225">
        <f t="shared" si="7"/>
        <v>0.3778877651737309</v>
      </c>
    </row>
    <row r="23" spans="1:26" ht="18.75" customHeight="1">
      <c r="A23" s="233" t="s">
        <v>379</v>
      </c>
      <c r="B23" s="497" t="s">
        <v>380</v>
      </c>
      <c r="C23" s="231">
        <v>11100</v>
      </c>
      <c r="D23" s="227">
        <v>12033</v>
      </c>
      <c r="E23" s="228">
        <v>586</v>
      </c>
      <c r="F23" s="227">
        <v>692</v>
      </c>
      <c r="G23" s="226">
        <f t="shared" si="0"/>
        <v>24411</v>
      </c>
      <c r="H23" s="230">
        <f t="shared" si="1"/>
        <v>0.01073313875827816</v>
      </c>
      <c r="I23" s="229">
        <v>9708</v>
      </c>
      <c r="J23" s="227">
        <v>10404</v>
      </c>
      <c r="K23" s="228">
        <v>343</v>
      </c>
      <c r="L23" s="227">
        <v>794</v>
      </c>
      <c r="M23" s="226">
        <f t="shared" si="2"/>
        <v>21249</v>
      </c>
      <c r="N23" s="232">
        <f t="shared" si="3"/>
        <v>0.14880700268247926</v>
      </c>
      <c r="O23" s="231">
        <v>45393</v>
      </c>
      <c r="P23" s="227">
        <v>42161</v>
      </c>
      <c r="Q23" s="228">
        <v>748</v>
      </c>
      <c r="R23" s="227">
        <v>857</v>
      </c>
      <c r="S23" s="226">
        <f t="shared" si="4"/>
        <v>89159</v>
      </c>
      <c r="T23" s="230">
        <f t="shared" si="5"/>
        <v>0.009826974532023114</v>
      </c>
      <c r="U23" s="229">
        <v>28053</v>
      </c>
      <c r="V23" s="227">
        <v>26883</v>
      </c>
      <c r="W23" s="228">
        <v>415</v>
      </c>
      <c r="X23" s="227">
        <v>874</v>
      </c>
      <c r="Y23" s="226">
        <f t="shared" si="6"/>
        <v>56225</v>
      </c>
      <c r="Z23" s="225">
        <f t="shared" si="7"/>
        <v>0.5857536682970208</v>
      </c>
    </row>
    <row r="24" spans="1:26" ht="18.75" customHeight="1">
      <c r="A24" s="233" t="s">
        <v>381</v>
      </c>
      <c r="B24" s="497" t="s">
        <v>382</v>
      </c>
      <c r="C24" s="231">
        <v>10763</v>
      </c>
      <c r="D24" s="227">
        <v>10389</v>
      </c>
      <c r="E24" s="228">
        <v>1022</v>
      </c>
      <c r="F24" s="227">
        <v>1077</v>
      </c>
      <c r="G24" s="226">
        <f aca="true" t="shared" si="8" ref="G24:G36">SUM(C24:F24)</f>
        <v>23251</v>
      </c>
      <c r="H24" s="230">
        <f aca="true" t="shared" si="9" ref="H24:H36">G24/$G$9</f>
        <v>0.01022310471790281</v>
      </c>
      <c r="I24" s="229">
        <v>8767</v>
      </c>
      <c r="J24" s="227">
        <v>8528</v>
      </c>
      <c r="K24" s="228">
        <v>921</v>
      </c>
      <c r="L24" s="227">
        <v>1855</v>
      </c>
      <c r="M24" s="226">
        <f aca="true" t="shared" si="10" ref="M24:M36">SUM(I24:L24)</f>
        <v>20071</v>
      </c>
      <c r="N24" s="232">
        <f aca="true" t="shared" si="11" ref="N24:N36">IF(ISERROR(G24/M24-1),"         /0",(G24/M24-1))</f>
        <v>0.1584375467091823</v>
      </c>
      <c r="O24" s="231">
        <v>42958</v>
      </c>
      <c r="P24" s="227">
        <v>38024</v>
      </c>
      <c r="Q24" s="228">
        <v>4292</v>
      </c>
      <c r="R24" s="227">
        <v>4689</v>
      </c>
      <c r="S24" s="226">
        <f aca="true" t="shared" si="12" ref="S24:S36">SUM(O24:R24)</f>
        <v>89963</v>
      </c>
      <c r="T24" s="230">
        <f aca="true" t="shared" si="13" ref="T24:T36">S24/$S$9</f>
        <v>0.009915590235695729</v>
      </c>
      <c r="U24" s="229">
        <v>37605</v>
      </c>
      <c r="V24" s="227">
        <v>32344</v>
      </c>
      <c r="W24" s="228">
        <v>3313</v>
      </c>
      <c r="X24" s="227">
        <v>4753</v>
      </c>
      <c r="Y24" s="226">
        <f aca="true" t="shared" si="14" ref="Y24:Y36">SUM(U24:X24)</f>
        <v>78015</v>
      </c>
      <c r="Z24" s="225">
        <f aca="true" t="shared" si="15" ref="Z24:Z36">IF(ISERROR(S24/Y24-1),"         /0",IF(S24/Y24&gt;5,"  *  ",(S24/Y24-1)))</f>
        <v>0.15315003524963156</v>
      </c>
    </row>
    <row r="25" spans="1:26" ht="18.75" customHeight="1">
      <c r="A25" s="233" t="s">
        <v>383</v>
      </c>
      <c r="B25" s="497" t="s">
        <v>384</v>
      </c>
      <c r="C25" s="231">
        <v>10339</v>
      </c>
      <c r="D25" s="227">
        <v>10171</v>
      </c>
      <c r="E25" s="228">
        <v>733</v>
      </c>
      <c r="F25" s="227">
        <v>735</v>
      </c>
      <c r="G25" s="226">
        <f t="shared" si="8"/>
        <v>21978</v>
      </c>
      <c r="H25" s="230">
        <f t="shared" si="9"/>
        <v>0.00966338632704262</v>
      </c>
      <c r="I25" s="229">
        <v>10030</v>
      </c>
      <c r="J25" s="227">
        <v>9963</v>
      </c>
      <c r="K25" s="228">
        <v>803</v>
      </c>
      <c r="L25" s="227">
        <v>658</v>
      </c>
      <c r="M25" s="226">
        <f t="shared" si="10"/>
        <v>21454</v>
      </c>
      <c r="N25" s="232">
        <f t="shared" si="11"/>
        <v>0.024424349771604348</v>
      </c>
      <c r="O25" s="231">
        <v>40076</v>
      </c>
      <c r="P25" s="227">
        <v>38305</v>
      </c>
      <c r="Q25" s="228">
        <v>3287</v>
      </c>
      <c r="R25" s="227">
        <v>3256</v>
      </c>
      <c r="S25" s="226">
        <f t="shared" si="12"/>
        <v>84924</v>
      </c>
      <c r="T25" s="230">
        <f t="shared" si="13"/>
        <v>0.009360199028225203</v>
      </c>
      <c r="U25" s="229">
        <v>39311</v>
      </c>
      <c r="V25" s="227">
        <v>38578</v>
      </c>
      <c r="W25" s="228">
        <v>2982</v>
      </c>
      <c r="X25" s="227">
        <v>2878</v>
      </c>
      <c r="Y25" s="226">
        <f t="shared" si="14"/>
        <v>83749</v>
      </c>
      <c r="Z25" s="225">
        <f t="shared" si="15"/>
        <v>0.014030018268874844</v>
      </c>
    </row>
    <row r="26" spans="1:26" ht="18.75" customHeight="1">
      <c r="A26" s="233" t="s">
        <v>385</v>
      </c>
      <c r="B26" s="497" t="s">
        <v>386</v>
      </c>
      <c r="C26" s="231">
        <v>8922</v>
      </c>
      <c r="D26" s="227">
        <v>8948</v>
      </c>
      <c r="E26" s="228">
        <v>182</v>
      </c>
      <c r="F26" s="227">
        <v>73</v>
      </c>
      <c r="G26" s="226">
        <f t="shared" si="8"/>
        <v>18125</v>
      </c>
      <c r="H26" s="230">
        <f t="shared" si="9"/>
        <v>0.007969281880864841</v>
      </c>
      <c r="I26" s="229">
        <v>8525</v>
      </c>
      <c r="J26" s="227">
        <v>8040</v>
      </c>
      <c r="K26" s="228">
        <v>81</v>
      </c>
      <c r="L26" s="227">
        <v>62</v>
      </c>
      <c r="M26" s="226">
        <f t="shared" si="10"/>
        <v>16708</v>
      </c>
      <c r="N26" s="232">
        <f t="shared" si="11"/>
        <v>0.08480967201340683</v>
      </c>
      <c r="O26" s="231">
        <v>37579</v>
      </c>
      <c r="P26" s="227">
        <v>33860</v>
      </c>
      <c r="Q26" s="228">
        <v>861</v>
      </c>
      <c r="R26" s="227">
        <v>408</v>
      </c>
      <c r="S26" s="226">
        <f t="shared" si="12"/>
        <v>72708</v>
      </c>
      <c r="T26" s="230">
        <f t="shared" si="13"/>
        <v>0.008013769381378622</v>
      </c>
      <c r="U26" s="229">
        <v>35743</v>
      </c>
      <c r="V26" s="227">
        <v>31783</v>
      </c>
      <c r="W26" s="228">
        <v>356</v>
      </c>
      <c r="X26" s="227">
        <v>218</v>
      </c>
      <c r="Y26" s="226">
        <f t="shared" si="14"/>
        <v>68100</v>
      </c>
      <c r="Z26" s="225">
        <f t="shared" si="15"/>
        <v>0.06766519823788553</v>
      </c>
    </row>
    <row r="27" spans="1:26" ht="18.75" customHeight="1">
      <c r="A27" s="233" t="s">
        <v>387</v>
      </c>
      <c r="B27" s="497" t="s">
        <v>388</v>
      </c>
      <c r="C27" s="231">
        <v>8712</v>
      </c>
      <c r="D27" s="227">
        <v>8121</v>
      </c>
      <c r="E27" s="228">
        <v>286</v>
      </c>
      <c r="F27" s="227">
        <v>375</v>
      </c>
      <c r="G27" s="226">
        <f t="shared" si="8"/>
        <v>17494</v>
      </c>
      <c r="H27" s="230">
        <f t="shared" si="9"/>
        <v>0.007691840950281354</v>
      </c>
      <c r="I27" s="229">
        <v>9035</v>
      </c>
      <c r="J27" s="227">
        <v>8099</v>
      </c>
      <c r="K27" s="228">
        <v>124</v>
      </c>
      <c r="L27" s="227">
        <v>96</v>
      </c>
      <c r="M27" s="226">
        <f t="shared" si="10"/>
        <v>17354</v>
      </c>
      <c r="N27" s="232">
        <f t="shared" si="11"/>
        <v>0.008067304367869177</v>
      </c>
      <c r="O27" s="231">
        <v>36033</v>
      </c>
      <c r="P27" s="227">
        <v>31894</v>
      </c>
      <c r="Q27" s="228">
        <v>1339</v>
      </c>
      <c r="R27" s="227">
        <v>1213</v>
      </c>
      <c r="S27" s="226">
        <f t="shared" si="12"/>
        <v>70479</v>
      </c>
      <c r="T27" s="230">
        <f t="shared" si="13"/>
        <v>0.007768092262614622</v>
      </c>
      <c r="U27" s="229">
        <v>37580</v>
      </c>
      <c r="V27" s="227">
        <v>33290</v>
      </c>
      <c r="W27" s="228">
        <v>622</v>
      </c>
      <c r="X27" s="227">
        <v>601</v>
      </c>
      <c r="Y27" s="226">
        <f t="shared" si="14"/>
        <v>72093</v>
      </c>
      <c r="Z27" s="225">
        <f t="shared" si="15"/>
        <v>-0.022387749157338432</v>
      </c>
    </row>
    <row r="28" spans="1:26" ht="18.75" customHeight="1">
      <c r="A28" s="233" t="s">
        <v>389</v>
      </c>
      <c r="B28" s="497" t="s">
        <v>390</v>
      </c>
      <c r="C28" s="231">
        <v>8011</v>
      </c>
      <c r="D28" s="227">
        <v>8738</v>
      </c>
      <c r="E28" s="228">
        <v>2</v>
      </c>
      <c r="F28" s="227">
        <v>25</v>
      </c>
      <c r="G28" s="226">
        <f t="shared" si="8"/>
        <v>16776</v>
      </c>
      <c r="H28" s="230">
        <f t="shared" si="9"/>
        <v>0.0073761474666697155</v>
      </c>
      <c r="I28" s="229">
        <v>8623</v>
      </c>
      <c r="J28" s="227">
        <v>9125</v>
      </c>
      <c r="K28" s="228">
        <v>29</v>
      </c>
      <c r="L28" s="227">
        <v>69</v>
      </c>
      <c r="M28" s="226">
        <f t="shared" si="10"/>
        <v>17846</v>
      </c>
      <c r="N28" s="232">
        <f t="shared" si="11"/>
        <v>-0.059957413425977824</v>
      </c>
      <c r="O28" s="231">
        <v>32608</v>
      </c>
      <c r="P28" s="227">
        <v>33108</v>
      </c>
      <c r="Q28" s="228">
        <v>267</v>
      </c>
      <c r="R28" s="227">
        <v>231</v>
      </c>
      <c r="S28" s="226">
        <f t="shared" si="12"/>
        <v>66214</v>
      </c>
      <c r="T28" s="230">
        <f t="shared" si="13"/>
        <v>0.007298010202709524</v>
      </c>
      <c r="U28" s="229">
        <v>37340</v>
      </c>
      <c r="V28" s="227">
        <v>37151</v>
      </c>
      <c r="W28" s="228">
        <v>359</v>
      </c>
      <c r="X28" s="227">
        <v>433</v>
      </c>
      <c r="Y28" s="226">
        <f t="shared" si="14"/>
        <v>75283</v>
      </c>
      <c r="Z28" s="225">
        <f t="shared" si="15"/>
        <v>-0.12046544372567514</v>
      </c>
    </row>
    <row r="29" spans="1:26" ht="18.75" customHeight="1">
      <c r="A29" s="233" t="s">
        <v>391</v>
      </c>
      <c r="B29" s="497" t="s">
        <v>392</v>
      </c>
      <c r="C29" s="231">
        <v>7606</v>
      </c>
      <c r="D29" s="227">
        <v>7127</v>
      </c>
      <c r="E29" s="228">
        <v>200</v>
      </c>
      <c r="F29" s="227">
        <v>191</v>
      </c>
      <c r="G29" s="226">
        <f t="shared" si="8"/>
        <v>15124</v>
      </c>
      <c r="H29" s="230">
        <f t="shared" si="9"/>
        <v>0.006649788643652407</v>
      </c>
      <c r="I29" s="229">
        <v>5493</v>
      </c>
      <c r="J29" s="227">
        <v>5549</v>
      </c>
      <c r="K29" s="228">
        <v>153</v>
      </c>
      <c r="L29" s="227">
        <v>172</v>
      </c>
      <c r="M29" s="226">
        <f t="shared" si="10"/>
        <v>11367</v>
      </c>
      <c r="N29" s="232">
        <f t="shared" si="11"/>
        <v>0.33051816662267974</v>
      </c>
      <c r="O29" s="231">
        <v>29793</v>
      </c>
      <c r="P29" s="227">
        <v>28567</v>
      </c>
      <c r="Q29" s="228">
        <v>1043</v>
      </c>
      <c r="R29" s="227">
        <v>1333</v>
      </c>
      <c r="S29" s="226">
        <f t="shared" si="12"/>
        <v>60736</v>
      </c>
      <c r="T29" s="230">
        <f t="shared" si="13"/>
        <v>0.0066942330575371625</v>
      </c>
      <c r="U29" s="229">
        <v>21612</v>
      </c>
      <c r="V29" s="227">
        <v>21613</v>
      </c>
      <c r="W29" s="228">
        <v>457</v>
      </c>
      <c r="X29" s="227">
        <v>512</v>
      </c>
      <c r="Y29" s="226">
        <f t="shared" si="14"/>
        <v>44194</v>
      </c>
      <c r="Z29" s="225">
        <f t="shared" si="15"/>
        <v>0.37430420419061416</v>
      </c>
    </row>
    <row r="30" spans="1:26" ht="18.75" customHeight="1">
      <c r="A30" s="233" t="s">
        <v>393</v>
      </c>
      <c r="B30" s="497" t="s">
        <v>394</v>
      </c>
      <c r="C30" s="231">
        <v>7392</v>
      </c>
      <c r="D30" s="227">
        <v>7424</v>
      </c>
      <c r="E30" s="228">
        <v>24</v>
      </c>
      <c r="F30" s="227">
        <v>9</v>
      </c>
      <c r="G30" s="226">
        <f t="shared" si="8"/>
        <v>14849</v>
      </c>
      <c r="H30" s="230">
        <f t="shared" si="9"/>
        <v>0.006528875401322043</v>
      </c>
      <c r="I30" s="229">
        <v>6681</v>
      </c>
      <c r="J30" s="227">
        <v>5577</v>
      </c>
      <c r="K30" s="228">
        <v>49</v>
      </c>
      <c r="L30" s="227">
        <v>30</v>
      </c>
      <c r="M30" s="226">
        <f t="shared" si="10"/>
        <v>12337</v>
      </c>
      <c r="N30" s="232">
        <f t="shared" si="11"/>
        <v>0.20361514144443538</v>
      </c>
      <c r="O30" s="231">
        <v>26698</v>
      </c>
      <c r="P30" s="227">
        <v>26524</v>
      </c>
      <c r="Q30" s="228">
        <v>360</v>
      </c>
      <c r="R30" s="227">
        <v>281</v>
      </c>
      <c r="S30" s="226">
        <f t="shared" si="12"/>
        <v>53863</v>
      </c>
      <c r="T30" s="230">
        <f t="shared" si="13"/>
        <v>0.005936701053380601</v>
      </c>
      <c r="U30" s="229">
        <v>26351</v>
      </c>
      <c r="V30" s="227">
        <v>22870</v>
      </c>
      <c r="W30" s="228">
        <v>124</v>
      </c>
      <c r="X30" s="227">
        <v>59</v>
      </c>
      <c r="Y30" s="226">
        <f t="shared" si="14"/>
        <v>49404</v>
      </c>
      <c r="Z30" s="225">
        <f t="shared" si="15"/>
        <v>0.09025584972876688</v>
      </c>
    </row>
    <row r="31" spans="1:26" ht="18.75" customHeight="1">
      <c r="A31" s="233" t="s">
        <v>395</v>
      </c>
      <c r="B31" s="497" t="s">
        <v>396</v>
      </c>
      <c r="C31" s="231">
        <v>6460</v>
      </c>
      <c r="D31" s="227">
        <v>6319</v>
      </c>
      <c r="E31" s="228">
        <v>141</v>
      </c>
      <c r="F31" s="227">
        <v>169</v>
      </c>
      <c r="G31" s="226">
        <f t="shared" si="8"/>
        <v>13089</v>
      </c>
      <c r="H31" s="230">
        <f t="shared" si="9"/>
        <v>0.005755030650407719</v>
      </c>
      <c r="I31" s="229">
        <v>6370</v>
      </c>
      <c r="J31" s="227">
        <v>5907</v>
      </c>
      <c r="K31" s="228">
        <v>128</v>
      </c>
      <c r="L31" s="227">
        <v>108</v>
      </c>
      <c r="M31" s="226">
        <f t="shared" si="10"/>
        <v>12513</v>
      </c>
      <c r="N31" s="232">
        <f t="shared" si="11"/>
        <v>0.0460321265883481</v>
      </c>
      <c r="O31" s="231">
        <v>25655</v>
      </c>
      <c r="P31" s="227">
        <v>23881</v>
      </c>
      <c r="Q31" s="228">
        <v>634</v>
      </c>
      <c r="R31" s="227">
        <v>743</v>
      </c>
      <c r="S31" s="226">
        <f t="shared" si="12"/>
        <v>50913</v>
      </c>
      <c r="T31" s="230">
        <f t="shared" si="13"/>
        <v>0.0056115563695072045</v>
      </c>
      <c r="U31" s="229">
        <v>26658</v>
      </c>
      <c r="V31" s="227">
        <v>24255</v>
      </c>
      <c r="W31" s="228">
        <v>398</v>
      </c>
      <c r="X31" s="227">
        <v>509</v>
      </c>
      <c r="Y31" s="226">
        <f t="shared" si="14"/>
        <v>51820</v>
      </c>
      <c r="Z31" s="225">
        <f t="shared" si="15"/>
        <v>-0.01750289463527599</v>
      </c>
    </row>
    <row r="32" spans="1:26" ht="18.75" customHeight="1">
      <c r="A32" s="233" t="s">
        <v>397</v>
      </c>
      <c r="B32" s="497" t="s">
        <v>398</v>
      </c>
      <c r="C32" s="231">
        <v>5784</v>
      </c>
      <c r="D32" s="227">
        <v>5663</v>
      </c>
      <c r="E32" s="228">
        <v>16</v>
      </c>
      <c r="F32" s="227">
        <v>8</v>
      </c>
      <c r="G32" s="226">
        <f t="shared" si="8"/>
        <v>11471</v>
      </c>
      <c r="H32" s="230">
        <f t="shared" si="9"/>
        <v>0.005043621100987619</v>
      </c>
      <c r="I32" s="229">
        <v>6336</v>
      </c>
      <c r="J32" s="227">
        <v>5704</v>
      </c>
      <c r="K32" s="228">
        <v>32</v>
      </c>
      <c r="L32" s="227">
        <v>21</v>
      </c>
      <c r="M32" s="226">
        <f t="shared" si="10"/>
        <v>12093</v>
      </c>
      <c r="N32" s="232">
        <f t="shared" si="11"/>
        <v>-0.05143471429752755</v>
      </c>
      <c r="O32" s="231">
        <v>23645</v>
      </c>
      <c r="P32" s="227">
        <v>23376</v>
      </c>
      <c r="Q32" s="228">
        <v>141</v>
      </c>
      <c r="R32" s="227">
        <v>106</v>
      </c>
      <c r="S32" s="226">
        <f t="shared" si="12"/>
        <v>47268</v>
      </c>
      <c r="T32" s="230">
        <f t="shared" si="13"/>
        <v>0.0052098098024839735</v>
      </c>
      <c r="U32" s="229">
        <v>26896</v>
      </c>
      <c r="V32" s="227">
        <v>26719</v>
      </c>
      <c r="W32" s="228">
        <v>89</v>
      </c>
      <c r="X32" s="227">
        <v>354</v>
      </c>
      <c r="Y32" s="226">
        <f t="shared" si="14"/>
        <v>54058</v>
      </c>
      <c r="Z32" s="225">
        <f t="shared" si="15"/>
        <v>-0.1256058307743535</v>
      </c>
    </row>
    <row r="33" spans="1:26" ht="18.75" customHeight="1">
      <c r="A33" s="233" t="s">
        <v>399</v>
      </c>
      <c r="B33" s="497" t="s">
        <v>400</v>
      </c>
      <c r="C33" s="231">
        <v>3170</v>
      </c>
      <c r="D33" s="227">
        <v>3678</v>
      </c>
      <c r="E33" s="228">
        <v>447</v>
      </c>
      <c r="F33" s="227">
        <v>406</v>
      </c>
      <c r="G33" s="226">
        <f t="shared" si="8"/>
        <v>7701</v>
      </c>
      <c r="H33" s="230">
        <f t="shared" si="9"/>
        <v>0.003386010469767732</v>
      </c>
      <c r="I33" s="229">
        <v>4595</v>
      </c>
      <c r="J33" s="227">
        <v>4231</v>
      </c>
      <c r="K33" s="228">
        <v>241</v>
      </c>
      <c r="L33" s="227">
        <v>133</v>
      </c>
      <c r="M33" s="226">
        <f t="shared" si="10"/>
        <v>9200</v>
      </c>
      <c r="N33" s="232">
        <f t="shared" si="11"/>
        <v>-0.16293478260869565</v>
      </c>
      <c r="O33" s="231">
        <v>13296</v>
      </c>
      <c r="P33" s="227">
        <v>12840</v>
      </c>
      <c r="Q33" s="228">
        <v>1025</v>
      </c>
      <c r="R33" s="227">
        <v>955</v>
      </c>
      <c r="S33" s="226">
        <f t="shared" si="12"/>
        <v>28116</v>
      </c>
      <c r="T33" s="230">
        <f t="shared" si="13"/>
        <v>0.0030989043836557374</v>
      </c>
      <c r="U33" s="229">
        <v>18632</v>
      </c>
      <c r="V33" s="227">
        <v>16889</v>
      </c>
      <c r="W33" s="228">
        <v>478</v>
      </c>
      <c r="X33" s="227">
        <v>347</v>
      </c>
      <c r="Y33" s="226">
        <f t="shared" si="14"/>
        <v>36346</v>
      </c>
      <c r="Z33" s="225">
        <f t="shared" si="15"/>
        <v>-0.22643482088813072</v>
      </c>
    </row>
    <row r="34" spans="1:26" ht="18.75" customHeight="1">
      <c r="A34" s="233" t="s">
        <v>401</v>
      </c>
      <c r="B34" s="497" t="s">
        <v>402</v>
      </c>
      <c r="C34" s="231">
        <v>2317</v>
      </c>
      <c r="D34" s="227">
        <v>2072</v>
      </c>
      <c r="E34" s="228">
        <v>1758</v>
      </c>
      <c r="F34" s="227">
        <v>1545</v>
      </c>
      <c r="G34" s="226">
        <f t="shared" si="8"/>
        <v>7692</v>
      </c>
      <c r="H34" s="230">
        <f t="shared" si="9"/>
        <v>0.0033820533091096475</v>
      </c>
      <c r="I34" s="229">
        <v>2079</v>
      </c>
      <c r="J34" s="227">
        <v>3722</v>
      </c>
      <c r="K34" s="228">
        <v>1608</v>
      </c>
      <c r="L34" s="227">
        <v>1374</v>
      </c>
      <c r="M34" s="226">
        <f t="shared" si="10"/>
        <v>8783</v>
      </c>
      <c r="N34" s="232">
        <f t="shared" si="11"/>
        <v>-0.1242172378458386</v>
      </c>
      <c r="O34" s="231">
        <v>8761</v>
      </c>
      <c r="P34" s="227">
        <v>8201</v>
      </c>
      <c r="Q34" s="228">
        <v>8304</v>
      </c>
      <c r="R34" s="227">
        <v>6986</v>
      </c>
      <c r="S34" s="226">
        <f t="shared" si="12"/>
        <v>32252</v>
      </c>
      <c r="T34" s="230">
        <f t="shared" si="13"/>
        <v>0.0035547682522999303</v>
      </c>
      <c r="U34" s="229">
        <v>8438</v>
      </c>
      <c r="V34" s="227">
        <v>15258</v>
      </c>
      <c r="W34" s="228">
        <v>5817</v>
      </c>
      <c r="X34" s="227">
        <v>4697</v>
      </c>
      <c r="Y34" s="226">
        <f t="shared" si="14"/>
        <v>34210</v>
      </c>
      <c r="Z34" s="225">
        <f t="shared" si="15"/>
        <v>-0.05723472668810292</v>
      </c>
    </row>
    <row r="35" spans="1:26" ht="18.75" customHeight="1">
      <c r="A35" s="233" t="s">
        <v>403</v>
      </c>
      <c r="B35" s="497" t="s">
        <v>404</v>
      </c>
      <c r="C35" s="231">
        <v>3311</v>
      </c>
      <c r="D35" s="227">
        <v>3136</v>
      </c>
      <c r="E35" s="228">
        <v>258</v>
      </c>
      <c r="F35" s="227">
        <v>282</v>
      </c>
      <c r="G35" s="226">
        <f t="shared" si="8"/>
        <v>6987</v>
      </c>
      <c r="H35" s="230">
        <f t="shared" si="9"/>
        <v>0.003072075724226353</v>
      </c>
      <c r="I35" s="229">
        <v>2742</v>
      </c>
      <c r="J35" s="227">
        <v>2725</v>
      </c>
      <c r="K35" s="228">
        <v>230</v>
      </c>
      <c r="L35" s="227">
        <v>92</v>
      </c>
      <c r="M35" s="226">
        <f t="shared" si="10"/>
        <v>5789</v>
      </c>
      <c r="N35" s="232">
        <f t="shared" si="11"/>
        <v>0.20694420452582474</v>
      </c>
      <c r="O35" s="231">
        <v>13383</v>
      </c>
      <c r="P35" s="227">
        <v>13256</v>
      </c>
      <c r="Q35" s="228">
        <v>1289</v>
      </c>
      <c r="R35" s="227">
        <v>1218</v>
      </c>
      <c r="S35" s="226">
        <f t="shared" si="12"/>
        <v>29146</v>
      </c>
      <c r="T35" s="230">
        <f t="shared" si="13"/>
        <v>0.0032124294766691605</v>
      </c>
      <c r="U35" s="229">
        <v>11279</v>
      </c>
      <c r="V35" s="227">
        <v>10969</v>
      </c>
      <c r="W35" s="228">
        <v>736</v>
      </c>
      <c r="X35" s="227">
        <v>513</v>
      </c>
      <c r="Y35" s="226">
        <f t="shared" si="14"/>
        <v>23497</v>
      </c>
      <c r="Z35" s="225">
        <f t="shared" si="15"/>
        <v>0.24041366983019108</v>
      </c>
    </row>
    <row r="36" spans="1:26" ht="18.75" customHeight="1">
      <c r="A36" s="233" t="s">
        <v>405</v>
      </c>
      <c r="B36" s="497" t="s">
        <v>406</v>
      </c>
      <c r="C36" s="231">
        <v>2843</v>
      </c>
      <c r="D36" s="227">
        <v>2904</v>
      </c>
      <c r="E36" s="228">
        <v>88</v>
      </c>
      <c r="F36" s="227">
        <v>88</v>
      </c>
      <c r="G36" s="226">
        <f t="shared" si="8"/>
        <v>5923</v>
      </c>
      <c r="H36" s="230">
        <f t="shared" si="9"/>
        <v>0.002604251397537239</v>
      </c>
      <c r="I36" s="229">
        <v>2064</v>
      </c>
      <c r="J36" s="227">
        <v>1988</v>
      </c>
      <c r="K36" s="228">
        <v>25</v>
      </c>
      <c r="L36" s="227">
        <v>24</v>
      </c>
      <c r="M36" s="226">
        <f t="shared" si="10"/>
        <v>4101</v>
      </c>
      <c r="N36" s="232">
        <f t="shared" si="11"/>
        <v>0.44428188246769085</v>
      </c>
      <c r="O36" s="231">
        <v>10719</v>
      </c>
      <c r="P36" s="227">
        <v>10513</v>
      </c>
      <c r="Q36" s="228">
        <v>280</v>
      </c>
      <c r="R36" s="227">
        <v>282</v>
      </c>
      <c r="S36" s="226">
        <f t="shared" si="12"/>
        <v>21794</v>
      </c>
      <c r="T36" s="230">
        <f t="shared" si="13"/>
        <v>0.002402102793334512</v>
      </c>
      <c r="U36" s="229">
        <v>8349</v>
      </c>
      <c r="V36" s="227">
        <v>8241</v>
      </c>
      <c r="W36" s="228">
        <v>145</v>
      </c>
      <c r="X36" s="227">
        <v>235</v>
      </c>
      <c r="Y36" s="226">
        <f t="shared" si="14"/>
        <v>16970</v>
      </c>
      <c r="Z36" s="225">
        <f t="shared" si="15"/>
        <v>0.2842663523865645</v>
      </c>
    </row>
    <row r="37" spans="1:26" ht="18.75" customHeight="1">
      <c r="A37" s="233" t="s">
        <v>407</v>
      </c>
      <c r="B37" s="497" t="s">
        <v>408</v>
      </c>
      <c r="C37" s="231">
        <v>916</v>
      </c>
      <c r="D37" s="227">
        <v>871</v>
      </c>
      <c r="E37" s="228">
        <v>1755</v>
      </c>
      <c r="F37" s="227">
        <v>1799</v>
      </c>
      <c r="G37" s="226">
        <f t="shared" si="0"/>
        <v>5341</v>
      </c>
      <c r="H37" s="230">
        <f t="shared" si="1"/>
        <v>0.002348355008314434</v>
      </c>
      <c r="I37" s="229">
        <v>861</v>
      </c>
      <c r="J37" s="227">
        <v>754</v>
      </c>
      <c r="K37" s="228">
        <v>1742</v>
      </c>
      <c r="L37" s="227">
        <v>1550</v>
      </c>
      <c r="M37" s="226">
        <f t="shared" si="2"/>
        <v>4907</v>
      </c>
      <c r="N37" s="232">
        <f t="shared" si="3"/>
        <v>0.0884450784593438</v>
      </c>
      <c r="O37" s="231">
        <v>3816</v>
      </c>
      <c r="P37" s="227">
        <v>3496</v>
      </c>
      <c r="Q37" s="228">
        <v>6680</v>
      </c>
      <c r="R37" s="227">
        <v>7000</v>
      </c>
      <c r="S37" s="226">
        <f t="shared" si="4"/>
        <v>20992</v>
      </c>
      <c r="T37" s="230">
        <f t="shared" si="5"/>
        <v>0.0023137075267357105</v>
      </c>
      <c r="U37" s="229">
        <v>3368</v>
      </c>
      <c r="V37" s="227">
        <v>3158</v>
      </c>
      <c r="W37" s="228">
        <v>4448</v>
      </c>
      <c r="X37" s="227">
        <v>6376</v>
      </c>
      <c r="Y37" s="226">
        <f t="shared" si="6"/>
        <v>17350</v>
      </c>
      <c r="Z37" s="225">
        <f t="shared" si="7"/>
        <v>0.2099135446685878</v>
      </c>
    </row>
    <row r="38" spans="1:26" ht="18.75" customHeight="1">
      <c r="A38" s="233" t="s">
        <v>409</v>
      </c>
      <c r="B38" s="497" t="s">
        <v>410</v>
      </c>
      <c r="C38" s="231">
        <v>2231</v>
      </c>
      <c r="D38" s="227">
        <v>2005</v>
      </c>
      <c r="E38" s="228">
        <v>132</v>
      </c>
      <c r="F38" s="227">
        <v>101</v>
      </c>
      <c r="G38" s="226">
        <f t="shared" si="0"/>
        <v>4469</v>
      </c>
      <c r="H38" s="230">
        <f t="shared" si="1"/>
        <v>0.0019649501089977917</v>
      </c>
      <c r="I38" s="229">
        <v>1788</v>
      </c>
      <c r="J38" s="227">
        <v>1532</v>
      </c>
      <c r="K38" s="228">
        <v>246</v>
      </c>
      <c r="L38" s="227">
        <v>258</v>
      </c>
      <c r="M38" s="226">
        <f t="shared" si="2"/>
        <v>3824</v>
      </c>
      <c r="N38" s="232">
        <f t="shared" si="3"/>
        <v>0.1686715481171548</v>
      </c>
      <c r="O38" s="231">
        <v>8710</v>
      </c>
      <c r="P38" s="227">
        <v>7815</v>
      </c>
      <c r="Q38" s="228">
        <v>674</v>
      </c>
      <c r="R38" s="227">
        <v>651</v>
      </c>
      <c r="S38" s="226">
        <f t="shared" si="4"/>
        <v>17850</v>
      </c>
      <c r="T38" s="230">
        <f t="shared" si="5"/>
        <v>0.0019674008837763162</v>
      </c>
      <c r="U38" s="229">
        <v>7240</v>
      </c>
      <c r="V38" s="227">
        <v>6103</v>
      </c>
      <c r="W38" s="228">
        <v>808</v>
      </c>
      <c r="X38" s="227">
        <v>821</v>
      </c>
      <c r="Y38" s="226">
        <f t="shared" si="6"/>
        <v>14972</v>
      </c>
      <c r="Z38" s="225">
        <f t="shared" si="7"/>
        <v>0.19222548757681013</v>
      </c>
    </row>
    <row r="39" spans="1:26" ht="18.75" customHeight="1">
      <c r="A39" s="233" t="s">
        <v>411</v>
      </c>
      <c r="B39" s="497" t="s">
        <v>412</v>
      </c>
      <c r="C39" s="231">
        <v>0</v>
      </c>
      <c r="D39" s="227">
        <v>0</v>
      </c>
      <c r="E39" s="228">
        <v>2161</v>
      </c>
      <c r="F39" s="227">
        <v>2181</v>
      </c>
      <c r="G39" s="226">
        <f t="shared" si="0"/>
        <v>4342</v>
      </c>
      <c r="H39" s="230">
        <f t="shared" si="1"/>
        <v>0.0019091101752670423</v>
      </c>
      <c r="I39" s="229"/>
      <c r="J39" s="227"/>
      <c r="K39" s="228">
        <v>1504</v>
      </c>
      <c r="L39" s="227">
        <v>1400</v>
      </c>
      <c r="M39" s="226">
        <f t="shared" si="2"/>
        <v>2904</v>
      </c>
      <c r="N39" s="232">
        <f t="shared" si="3"/>
        <v>0.49517906336088147</v>
      </c>
      <c r="O39" s="231"/>
      <c r="P39" s="227"/>
      <c r="Q39" s="228">
        <v>9515</v>
      </c>
      <c r="R39" s="227">
        <v>8958</v>
      </c>
      <c r="S39" s="226">
        <f t="shared" si="4"/>
        <v>18473</v>
      </c>
      <c r="T39" s="230">
        <f t="shared" si="5"/>
        <v>0.0020360670322689014</v>
      </c>
      <c r="U39" s="229"/>
      <c r="V39" s="227"/>
      <c r="W39" s="228">
        <v>4675</v>
      </c>
      <c r="X39" s="227">
        <v>4279</v>
      </c>
      <c r="Y39" s="226">
        <f t="shared" si="6"/>
        <v>8954</v>
      </c>
      <c r="Z39" s="225">
        <f t="shared" si="7"/>
        <v>1.0631002903730176</v>
      </c>
    </row>
    <row r="40" spans="1:26" ht="18.75" customHeight="1">
      <c r="A40" s="233" t="s">
        <v>413</v>
      </c>
      <c r="B40" s="497" t="s">
        <v>414</v>
      </c>
      <c r="C40" s="231">
        <v>1917</v>
      </c>
      <c r="D40" s="227">
        <v>2043</v>
      </c>
      <c r="E40" s="228">
        <v>20</v>
      </c>
      <c r="F40" s="227">
        <v>28</v>
      </c>
      <c r="G40" s="226">
        <f t="shared" si="0"/>
        <v>4008</v>
      </c>
      <c r="H40" s="230">
        <f t="shared" si="1"/>
        <v>0.0017622555464003467</v>
      </c>
      <c r="I40" s="229">
        <v>2592</v>
      </c>
      <c r="J40" s="227">
        <v>2346</v>
      </c>
      <c r="K40" s="228">
        <v>101</v>
      </c>
      <c r="L40" s="227">
        <v>26</v>
      </c>
      <c r="M40" s="226">
        <f t="shared" si="2"/>
        <v>5065</v>
      </c>
      <c r="N40" s="232">
        <f t="shared" si="3"/>
        <v>-0.20868706811451132</v>
      </c>
      <c r="O40" s="231">
        <v>9603</v>
      </c>
      <c r="P40" s="227">
        <v>8745</v>
      </c>
      <c r="Q40" s="228">
        <v>111</v>
      </c>
      <c r="R40" s="227">
        <v>112</v>
      </c>
      <c r="S40" s="226">
        <f t="shared" si="4"/>
        <v>18571</v>
      </c>
      <c r="T40" s="230">
        <f t="shared" si="5"/>
        <v>0.0020468684488857128</v>
      </c>
      <c r="U40" s="229">
        <v>10583</v>
      </c>
      <c r="V40" s="227">
        <v>9102</v>
      </c>
      <c r="W40" s="228">
        <v>158</v>
      </c>
      <c r="X40" s="227">
        <v>113</v>
      </c>
      <c r="Y40" s="226">
        <f t="shared" si="6"/>
        <v>19956</v>
      </c>
      <c r="Z40" s="225">
        <f t="shared" si="7"/>
        <v>-0.06940268590899978</v>
      </c>
    </row>
    <row r="41" spans="1:26" ht="18.75" customHeight="1">
      <c r="A41" s="233" t="s">
        <v>415</v>
      </c>
      <c r="B41" s="497" t="s">
        <v>416</v>
      </c>
      <c r="C41" s="231">
        <v>1976</v>
      </c>
      <c r="D41" s="227">
        <v>1937</v>
      </c>
      <c r="E41" s="228">
        <v>2</v>
      </c>
      <c r="F41" s="227">
        <v>4</v>
      </c>
      <c r="G41" s="226">
        <f t="shared" si="0"/>
        <v>3919</v>
      </c>
      <c r="H41" s="230">
        <f t="shared" si="1"/>
        <v>0.0017231236243370656</v>
      </c>
      <c r="I41" s="229">
        <v>1961</v>
      </c>
      <c r="J41" s="227">
        <v>1814</v>
      </c>
      <c r="K41" s="228">
        <v>122</v>
      </c>
      <c r="L41" s="227">
        <v>64</v>
      </c>
      <c r="M41" s="226">
        <f t="shared" si="2"/>
        <v>3961</v>
      </c>
      <c r="N41" s="232">
        <f t="shared" si="3"/>
        <v>-0.010603382984094911</v>
      </c>
      <c r="O41" s="231">
        <v>8282</v>
      </c>
      <c r="P41" s="227">
        <v>7636</v>
      </c>
      <c r="Q41" s="228">
        <v>33</v>
      </c>
      <c r="R41" s="227">
        <v>95</v>
      </c>
      <c r="S41" s="226">
        <f t="shared" si="4"/>
        <v>16046</v>
      </c>
      <c r="T41" s="230">
        <f t="shared" si="5"/>
        <v>0.0017685666431974663</v>
      </c>
      <c r="U41" s="229">
        <v>8626</v>
      </c>
      <c r="V41" s="227">
        <v>8158</v>
      </c>
      <c r="W41" s="228">
        <v>201</v>
      </c>
      <c r="X41" s="227">
        <v>202</v>
      </c>
      <c r="Y41" s="226">
        <f t="shared" si="6"/>
        <v>17187</v>
      </c>
      <c r="Z41" s="225">
        <f t="shared" si="7"/>
        <v>-0.06638738581486003</v>
      </c>
    </row>
    <row r="42" spans="1:26" ht="18.75" customHeight="1">
      <c r="A42" s="233" t="s">
        <v>417</v>
      </c>
      <c r="B42" s="497" t="s">
        <v>418</v>
      </c>
      <c r="C42" s="231">
        <v>1641</v>
      </c>
      <c r="D42" s="227">
        <v>1437</v>
      </c>
      <c r="E42" s="228">
        <v>382</v>
      </c>
      <c r="F42" s="227">
        <v>362</v>
      </c>
      <c r="G42" s="226">
        <f t="shared" si="0"/>
        <v>3822</v>
      </c>
      <c r="H42" s="230">
        <f t="shared" si="1"/>
        <v>0.0016804742261332648</v>
      </c>
      <c r="I42" s="229">
        <v>1872</v>
      </c>
      <c r="J42" s="227">
        <v>2212</v>
      </c>
      <c r="K42" s="228">
        <v>451</v>
      </c>
      <c r="L42" s="227">
        <v>499</v>
      </c>
      <c r="M42" s="226">
        <f t="shared" si="2"/>
        <v>5034</v>
      </c>
      <c r="N42" s="232">
        <f t="shared" si="3"/>
        <v>-0.24076281287246726</v>
      </c>
      <c r="O42" s="231">
        <v>6508</v>
      </c>
      <c r="P42" s="227">
        <v>6241</v>
      </c>
      <c r="Q42" s="228">
        <v>1740</v>
      </c>
      <c r="R42" s="227">
        <v>1593</v>
      </c>
      <c r="S42" s="226">
        <f t="shared" si="4"/>
        <v>16082</v>
      </c>
      <c r="T42" s="230">
        <f t="shared" si="5"/>
        <v>0.0017725345105260907</v>
      </c>
      <c r="U42" s="229">
        <v>7218</v>
      </c>
      <c r="V42" s="227">
        <v>8749</v>
      </c>
      <c r="W42" s="228">
        <v>1830</v>
      </c>
      <c r="X42" s="227">
        <v>1768</v>
      </c>
      <c r="Y42" s="226">
        <f t="shared" si="6"/>
        <v>19565</v>
      </c>
      <c r="Z42" s="225">
        <f t="shared" si="7"/>
        <v>-0.17802197802197806</v>
      </c>
    </row>
    <row r="43" spans="1:26" ht="18.75" customHeight="1">
      <c r="A43" s="233" t="s">
        <v>419</v>
      </c>
      <c r="B43" s="497" t="s">
        <v>420</v>
      </c>
      <c r="C43" s="231">
        <v>0</v>
      </c>
      <c r="D43" s="227">
        <v>0</v>
      </c>
      <c r="E43" s="228">
        <v>1562</v>
      </c>
      <c r="F43" s="227">
        <v>1441</v>
      </c>
      <c r="G43" s="226">
        <f t="shared" si="0"/>
        <v>3003</v>
      </c>
      <c r="H43" s="230">
        <f t="shared" si="1"/>
        <v>0.0013203726062475652</v>
      </c>
      <c r="I43" s="229"/>
      <c r="J43" s="227"/>
      <c r="K43" s="228">
        <v>2861</v>
      </c>
      <c r="L43" s="227">
        <v>3466</v>
      </c>
      <c r="M43" s="226">
        <f t="shared" si="2"/>
        <v>6327</v>
      </c>
      <c r="N43" s="232">
        <f t="shared" si="3"/>
        <v>-0.5253674727358938</v>
      </c>
      <c r="O43" s="231"/>
      <c r="P43" s="227"/>
      <c r="Q43" s="228">
        <v>12290</v>
      </c>
      <c r="R43" s="227">
        <v>12157</v>
      </c>
      <c r="S43" s="226">
        <f t="shared" si="4"/>
        <v>24447</v>
      </c>
      <c r="T43" s="230">
        <f t="shared" si="5"/>
        <v>0.0026945125717467567</v>
      </c>
      <c r="U43" s="229"/>
      <c r="V43" s="227"/>
      <c r="W43" s="228">
        <v>11272</v>
      </c>
      <c r="X43" s="227">
        <v>13739</v>
      </c>
      <c r="Y43" s="226">
        <f t="shared" si="6"/>
        <v>25011</v>
      </c>
      <c r="Z43" s="225">
        <f t="shared" si="7"/>
        <v>-0.02255007796569508</v>
      </c>
    </row>
    <row r="44" spans="1:26" ht="18.75" customHeight="1">
      <c r="A44" s="233" t="s">
        <v>421</v>
      </c>
      <c r="B44" s="497" t="s">
        <v>422</v>
      </c>
      <c r="C44" s="231">
        <v>1270</v>
      </c>
      <c r="D44" s="227">
        <v>1237</v>
      </c>
      <c r="E44" s="228">
        <v>32</v>
      </c>
      <c r="F44" s="227">
        <v>24</v>
      </c>
      <c r="G44" s="226">
        <f t="shared" si="0"/>
        <v>2563</v>
      </c>
      <c r="H44" s="230">
        <f t="shared" si="1"/>
        <v>0.0011269114185189842</v>
      </c>
      <c r="I44" s="229">
        <v>1175</v>
      </c>
      <c r="J44" s="227">
        <v>1128</v>
      </c>
      <c r="K44" s="228">
        <v>15</v>
      </c>
      <c r="L44" s="227">
        <v>16</v>
      </c>
      <c r="M44" s="226">
        <f t="shared" si="2"/>
        <v>2334</v>
      </c>
      <c r="N44" s="232">
        <f t="shared" si="3"/>
        <v>0.09811482433590402</v>
      </c>
      <c r="O44" s="231">
        <v>4625</v>
      </c>
      <c r="P44" s="227">
        <v>4558</v>
      </c>
      <c r="Q44" s="228">
        <v>822</v>
      </c>
      <c r="R44" s="227">
        <v>675</v>
      </c>
      <c r="S44" s="226">
        <f t="shared" si="4"/>
        <v>10680</v>
      </c>
      <c r="T44" s="230">
        <f t="shared" si="5"/>
        <v>0.0011771339741586027</v>
      </c>
      <c r="U44" s="229">
        <v>4585</v>
      </c>
      <c r="V44" s="227">
        <v>4292</v>
      </c>
      <c r="W44" s="228">
        <v>104</v>
      </c>
      <c r="X44" s="227">
        <v>107</v>
      </c>
      <c r="Y44" s="226">
        <f t="shared" si="6"/>
        <v>9088</v>
      </c>
      <c r="Z44" s="225">
        <f t="shared" si="7"/>
        <v>0.17517605633802824</v>
      </c>
    </row>
    <row r="45" spans="1:26" ht="18.75" customHeight="1">
      <c r="A45" s="233" t="s">
        <v>423</v>
      </c>
      <c r="B45" s="497" t="s">
        <v>424</v>
      </c>
      <c r="C45" s="231">
        <v>1224</v>
      </c>
      <c r="D45" s="227">
        <v>1245</v>
      </c>
      <c r="E45" s="228">
        <v>35</v>
      </c>
      <c r="F45" s="227">
        <v>30</v>
      </c>
      <c r="G45" s="226">
        <f t="shared" si="0"/>
        <v>2534</v>
      </c>
      <c r="H45" s="230">
        <f t="shared" si="1"/>
        <v>0.0011141605675096006</v>
      </c>
      <c r="I45" s="229">
        <v>1043</v>
      </c>
      <c r="J45" s="227">
        <v>887</v>
      </c>
      <c r="K45" s="228">
        <v>25</v>
      </c>
      <c r="L45" s="227">
        <v>56</v>
      </c>
      <c r="M45" s="226">
        <f t="shared" si="2"/>
        <v>2011</v>
      </c>
      <c r="N45" s="232">
        <f t="shared" si="3"/>
        <v>0.26006961710591736</v>
      </c>
      <c r="O45" s="231">
        <v>4524</v>
      </c>
      <c r="P45" s="227">
        <v>4384</v>
      </c>
      <c r="Q45" s="228">
        <v>331</v>
      </c>
      <c r="R45" s="227">
        <v>269</v>
      </c>
      <c r="S45" s="226">
        <f t="shared" si="4"/>
        <v>9508</v>
      </c>
      <c r="T45" s="230">
        <f t="shared" si="5"/>
        <v>0.001047957848904494</v>
      </c>
      <c r="U45" s="229">
        <v>4602</v>
      </c>
      <c r="V45" s="227">
        <v>3429</v>
      </c>
      <c r="W45" s="228">
        <v>60</v>
      </c>
      <c r="X45" s="227">
        <v>97</v>
      </c>
      <c r="Y45" s="226">
        <f t="shared" si="6"/>
        <v>8188</v>
      </c>
      <c r="Z45" s="225">
        <f t="shared" si="7"/>
        <v>0.16121152906692715</v>
      </c>
    </row>
    <row r="46" spans="1:26" ht="18.75" customHeight="1">
      <c r="A46" s="233" t="s">
        <v>425</v>
      </c>
      <c r="B46" s="497" t="s">
        <v>426</v>
      </c>
      <c r="C46" s="231">
        <v>1100</v>
      </c>
      <c r="D46" s="227">
        <v>1042</v>
      </c>
      <c r="E46" s="228">
        <v>140</v>
      </c>
      <c r="F46" s="227">
        <v>147</v>
      </c>
      <c r="G46" s="226">
        <f t="shared" si="0"/>
        <v>2429</v>
      </c>
      <c r="H46" s="230">
        <f t="shared" si="1"/>
        <v>0.00106799369316528</v>
      </c>
      <c r="I46" s="229">
        <v>792</v>
      </c>
      <c r="J46" s="227">
        <v>647</v>
      </c>
      <c r="K46" s="228">
        <v>133</v>
      </c>
      <c r="L46" s="227">
        <v>65</v>
      </c>
      <c r="M46" s="226">
        <f t="shared" si="2"/>
        <v>1637</v>
      </c>
      <c r="N46" s="232">
        <f t="shared" si="3"/>
        <v>0.4838118509468541</v>
      </c>
      <c r="O46" s="231">
        <v>4555</v>
      </c>
      <c r="P46" s="227">
        <v>3790</v>
      </c>
      <c r="Q46" s="228">
        <v>1255</v>
      </c>
      <c r="R46" s="227">
        <v>1094</v>
      </c>
      <c r="S46" s="226">
        <f t="shared" si="4"/>
        <v>10694</v>
      </c>
      <c r="T46" s="230">
        <f t="shared" si="5"/>
        <v>0.00117867703367529</v>
      </c>
      <c r="U46" s="229">
        <v>4290</v>
      </c>
      <c r="V46" s="227">
        <v>3171</v>
      </c>
      <c r="W46" s="228">
        <v>326</v>
      </c>
      <c r="X46" s="227">
        <v>227</v>
      </c>
      <c r="Y46" s="226">
        <f t="shared" si="6"/>
        <v>8014</v>
      </c>
      <c r="Z46" s="225">
        <f t="shared" si="7"/>
        <v>0.3344147741452459</v>
      </c>
    </row>
    <row r="47" spans="1:26" ht="18.75" customHeight="1">
      <c r="A47" s="233" t="s">
        <v>427</v>
      </c>
      <c r="B47" s="497" t="s">
        <v>427</v>
      </c>
      <c r="C47" s="231">
        <v>475</v>
      </c>
      <c r="D47" s="227">
        <v>465</v>
      </c>
      <c r="E47" s="228">
        <v>529</v>
      </c>
      <c r="F47" s="227">
        <v>482</v>
      </c>
      <c r="G47" s="226">
        <f t="shared" si="0"/>
        <v>1951</v>
      </c>
      <c r="H47" s="230">
        <f t="shared" si="1"/>
        <v>0.0008578244937692307</v>
      </c>
      <c r="I47" s="229">
        <v>626</v>
      </c>
      <c r="J47" s="227">
        <v>349</v>
      </c>
      <c r="K47" s="228">
        <v>366</v>
      </c>
      <c r="L47" s="227">
        <v>332</v>
      </c>
      <c r="M47" s="226">
        <f t="shared" si="2"/>
        <v>1673</v>
      </c>
      <c r="N47" s="232">
        <f t="shared" si="3"/>
        <v>0.16616855947399878</v>
      </c>
      <c r="O47" s="231">
        <v>1118</v>
      </c>
      <c r="P47" s="227">
        <v>1767</v>
      </c>
      <c r="Q47" s="228">
        <v>2063</v>
      </c>
      <c r="R47" s="227">
        <v>1990</v>
      </c>
      <c r="S47" s="226">
        <f t="shared" si="4"/>
        <v>6938</v>
      </c>
      <c r="T47" s="230">
        <f t="shared" si="5"/>
        <v>0.0007646962090554668</v>
      </c>
      <c r="U47" s="229">
        <v>2261</v>
      </c>
      <c r="V47" s="227">
        <v>1288</v>
      </c>
      <c r="W47" s="228">
        <v>1767</v>
      </c>
      <c r="X47" s="227">
        <v>1467</v>
      </c>
      <c r="Y47" s="226">
        <f t="shared" si="6"/>
        <v>6783</v>
      </c>
      <c r="Z47" s="225">
        <f t="shared" si="7"/>
        <v>0.02285124576146247</v>
      </c>
    </row>
    <row r="48" spans="1:26" ht="18.75" customHeight="1">
      <c r="A48" s="233" t="s">
        <v>428</v>
      </c>
      <c r="B48" s="497" t="s">
        <v>429</v>
      </c>
      <c r="C48" s="231">
        <v>606</v>
      </c>
      <c r="D48" s="227">
        <v>652</v>
      </c>
      <c r="E48" s="228">
        <v>346</v>
      </c>
      <c r="F48" s="227">
        <v>305</v>
      </c>
      <c r="G48" s="226">
        <f t="shared" si="0"/>
        <v>1909</v>
      </c>
      <c r="H48" s="230">
        <f t="shared" si="1"/>
        <v>0.0008393577440315025</v>
      </c>
      <c r="I48" s="229">
        <v>887</v>
      </c>
      <c r="J48" s="227">
        <v>790</v>
      </c>
      <c r="K48" s="228">
        <v>201</v>
      </c>
      <c r="L48" s="227">
        <v>164</v>
      </c>
      <c r="M48" s="226">
        <f t="shared" si="2"/>
        <v>2042</v>
      </c>
      <c r="N48" s="232">
        <f t="shared" si="3"/>
        <v>-0.06513222331047996</v>
      </c>
      <c r="O48" s="231">
        <v>2782</v>
      </c>
      <c r="P48" s="227">
        <v>2673</v>
      </c>
      <c r="Q48" s="228">
        <v>1149</v>
      </c>
      <c r="R48" s="227">
        <v>1015</v>
      </c>
      <c r="S48" s="226">
        <f t="shared" si="4"/>
        <v>7619</v>
      </c>
      <c r="T48" s="230">
        <f t="shared" si="5"/>
        <v>0.0008397550326886137</v>
      </c>
      <c r="U48" s="229">
        <v>3655</v>
      </c>
      <c r="V48" s="227">
        <v>3170</v>
      </c>
      <c r="W48" s="228">
        <v>471</v>
      </c>
      <c r="X48" s="227">
        <v>373</v>
      </c>
      <c r="Y48" s="226">
        <f t="shared" si="6"/>
        <v>7669</v>
      </c>
      <c r="Z48" s="225">
        <f t="shared" si="7"/>
        <v>-0.006519754857217341</v>
      </c>
    </row>
    <row r="49" spans="1:26" ht="18.75" customHeight="1">
      <c r="A49" s="233" t="s">
        <v>430</v>
      </c>
      <c r="B49" s="497" t="s">
        <v>431</v>
      </c>
      <c r="C49" s="231">
        <v>303</v>
      </c>
      <c r="D49" s="227">
        <v>311</v>
      </c>
      <c r="E49" s="228">
        <v>642</v>
      </c>
      <c r="F49" s="227">
        <v>495</v>
      </c>
      <c r="G49" s="226">
        <f t="shared" si="0"/>
        <v>1751</v>
      </c>
      <c r="H49" s="230">
        <f t="shared" si="1"/>
        <v>0.0007698875902562393</v>
      </c>
      <c r="I49" s="229">
        <v>351</v>
      </c>
      <c r="J49" s="227">
        <v>240</v>
      </c>
      <c r="K49" s="228">
        <v>594</v>
      </c>
      <c r="L49" s="227">
        <v>388</v>
      </c>
      <c r="M49" s="226">
        <f t="shared" si="2"/>
        <v>1573</v>
      </c>
      <c r="N49" s="232">
        <f t="shared" si="3"/>
        <v>0.11315956770502233</v>
      </c>
      <c r="O49" s="231">
        <v>1491</v>
      </c>
      <c r="P49" s="227">
        <v>1178</v>
      </c>
      <c r="Q49" s="228">
        <v>2630</v>
      </c>
      <c r="R49" s="227">
        <v>1834</v>
      </c>
      <c r="S49" s="226">
        <f t="shared" si="4"/>
        <v>7133</v>
      </c>
      <c r="T49" s="230">
        <f t="shared" si="5"/>
        <v>0.0007861888237521828</v>
      </c>
      <c r="U49" s="229">
        <v>1557</v>
      </c>
      <c r="V49" s="227">
        <v>886</v>
      </c>
      <c r="W49" s="228">
        <v>2639</v>
      </c>
      <c r="X49" s="227">
        <v>1666</v>
      </c>
      <c r="Y49" s="226">
        <f t="shared" si="6"/>
        <v>6748</v>
      </c>
      <c r="Z49" s="225">
        <f t="shared" si="7"/>
        <v>0.05705394190871371</v>
      </c>
    </row>
    <row r="50" spans="1:26" ht="18.75" customHeight="1">
      <c r="A50" s="233" t="s">
        <v>432</v>
      </c>
      <c r="B50" s="497" t="s">
        <v>433</v>
      </c>
      <c r="C50" s="231">
        <v>696</v>
      </c>
      <c r="D50" s="227">
        <v>886</v>
      </c>
      <c r="E50" s="228">
        <v>19</v>
      </c>
      <c r="F50" s="227">
        <v>19</v>
      </c>
      <c r="G50" s="226">
        <f t="shared" si="0"/>
        <v>1620</v>
      </c>
      <c r="H50" s="230">
        <f t="shared" si="1"/>
        <v>0.00071228891845523</v>
      </c>
      <c r="I50" s="229">
        <v>749</v>
      </c>
      <c r="J50" s="227">
        <v>449</v>
      </c>
      <c r="K50" s="228">
        <v>29</v>
      </c>
      <c r="L50" s="227">
        <v>21</v>
      </c>
      <c r="M50" s="226">
        <f t="shared" si="2"/>
        <v>1248</v>
      </c>
      <c r="N50" s="232">
        <f t="shared" si="3"/>
        <v>0.29807692307692313</v>
      </c>
      <c r="O50" s="231">
        <v>3649</v>
      </c>
      <c r="P50" s="227">
        <v>3777</v>
      </c>
      <c r="Q50" s="228">
        <v>193</v>
      </c>
      <c r="R50" s="227">
        <v>164</v>
      </c>
      <c r="S50" s="226">
        <f t="shared" si="4"/>
        <v>7783</v>
      </c>
      <c r="T50" s="230">
        <f t="shared" si="5"/>
        <v>0.0008578308727412364</v>
      </c>
      <c r="U50" s="229">
        <v>3354</v>
      </c>
      <c r="V50" s="227">
        <v>2162</v>
      </c>
      <c r="W50" s="228">
        <v>85</v>
      </c>
      <c r="X50" s="227">
        <v>85</v>
      </c>
      <c r="Y50" s="226">
        <f t="shared" si="6"/>
        <v>5686</v>
      </c>
      <c r="Z50" s="225">
        <f t="shared" si="7"/>
        <v>0.36880056278578977</v>
      </c>
    </row>
    <row r="51" spans="1:26" ht="18.75" customHeight="1">
      <c r="A51" s="233" t="s">
        <v>434</v>
      </c>
      <c r="B51" s="497" t="s">
        <v>434</v>
      </c>
      <c r="C51" s="231">
        <v>357</v>
      </c>
      <c r="D51" s="227">
        <v>341</v>
      </c>
      <c r="E51" s="228">
        <v>334</v>
      </c>
      <c r="F51" s="227">
        <v>575</v>
      </c>
      <c r="G51" s="226">
        <f t="shared" si="0"/>
        <v>1607</v>
      </c>
      <c r="H51" s="230">
        <f t="shared" si="1"/>
        <v>0.0007065730197268855</v>
      </c>
      <c r="I51" s="229">
        <v>443</v>
      </c>
      <c r="J51" s="227">
        <v>410</v>
      </c>
      <c r="K51" s="228">
        <v>313</v>
      </c>
      <c r="L51" s="227">
        <v>324</v>
      </c>
      <c r="M51" s="226">
        <f t="shared" si="2"/>
        <v>1490</v>
      </c>
      <c r="N51" s="232">
        <f t="shared" si="3"/>
        <v>0.07852348993288594</v>
      </c>
      <c r="O51" s="231">
        <v>1385</v>
      </c>
      <c r="P51" s="227">
        <v>1550</v>
      </c>
      <c r="Q51" s="228">
        <v>2298</v>
      </c>
      <c r="R51" s="227">
        <v>2301</v>
      </c>
      <c r="S51" s="226">
        <f t="shared" si="4"/>
        <v>7534</v>
      </c>
      <c r="T51" s="230">
        <f t="shared" si="5"/>
        <v>0.0008303864570515836</v>
      </c>
      <c r="U51" s="229">
        <v>1849</v>
      </c>
      <c r="V51" s="227">
        <v>1747</v>
      </c>
      <c r="W51" s="228">
        <v>1410</v>
      </c>
      <c r="X51" s="227">
        <v>1618</v>
      </c>
      <c r="Y51" s="226">
        <f t="shared" si="6"/>
        <v>6624</v>
      </c>
      <c r="Z51" s="225">
        <f t="shared" si="7"/>
        <v>0.1373792270531402</v>
      </c>
    </row>
    <row r="52" spans="1:26" ht="18.75" customHeight="1">
      <c r="A52" s="233" t="s">
        <v>423</v>
      </c>
      <c r="B52" s="497" t="s">
        <v>435</v>
      </c>
      <c r="C52" s="231">
        <v>0</v>
      </c>
      <c r="D52" s="227">
        <v>0</v>
      </c>
      <c r="E52" s="228">
        <v>735</v>
      </c>
      <c r="F52" s="227">
        <v>781</v>
      </c>
      <c r="G52" s="226">
        <f t="shared" si="0"/>
        <v>1516</v>
      </c>
      <c r="H52" s="230">
        <f t="shared" si="1"/>
        <v>0.0006665617286284745</v>
      </c>
      <c r="I52" s="229"/>
      <c r="J52" s="227"/>
      <c r="K52" s="228">
        <v>154</v>
      </c>
      <c r="L52" s="227">
        <v>141</v>
      </c>
      <c r="M52" s="226">
        <f t="shared" si="2"/>
        <v>295</v>
      </c>
      <c r="N52" s="232">
        <f t="shared" si="3"/>
        <v>4.138983050847457</v>
      </c>
      <c r="O52" s="231"/>
      <c r="P52" s="227"/>
      <c r="Q52" s="228">
        <v>3073</v>
      </c>
      <c r="R52" s="227">
        <v>3594</v>
      </c>
      <c r="S52" s="226">
        <f t="shared" si="4"/>
        <v>6667</v>
      </c>
      <c r="T52" s="230">
        <f t="shared" si="5"/>
        <v>0.0007348269855538768</v>
      </c>
      <c r="U52" s="229"/>
      <c r="V52" s="227"/>
      <c r="W52" s="228">
        <v>766</v>
      </c>
      <c r="X52" s="227">
        <v>516</v>
      </c>
      <c r="Y52" s="226">
        <f t="shared" si="6"/>
        <v>1282</v>
      </c>
      <c r="Z52" s="225" t="str">
        <f t="shared" si="7"/>
        <v>  *  </v>
      </c>
    </row>
    <row r="53" spans="1:26" ht="18.75" customHeight="1">
      <c r="A53" s="233" t="s">
        <v>436</v>
      </c>
      <c r="B53" s="497" t="s">
        <v>437</v>
      </c>
      <c r="C53" s="231">
        <v>0</v>
      </c>
      <c r="D53" s="227">
        <v>0</v>
      </c>
      <c r="E53" s="228">
        <v>639</v>
      </c>
      <c r="F53" s="227">
        <v>599</v>
      </c>
      <c r="G53" s="226">
        <f t="shared" si="0"/>
        <v>1238</v>
      </c>
      <c r="H53" s="230">
        <f t="shared" si="1"/>
        <v>0.0005443294327454165</v>
      </c>
      <c r="I53" s="229"/>
      <c r="J53" s="227"/>
      <c r="K53" s="228">
        <v>531</v>
      </c>
      <c r="L53" s="227">
        <v>543</v>
      </c>
      <c r="M53" s="226">
        <f t="shared" si="2"/>
        <v>1074</v>
      </c>
      <c r="N53" s="232">
        <f t="shared" si="3"/>
        <v>0.15270018621973924</v>
      </c>
      <c r="O53" s="231"/>
      <c r="P53" s="227"/>
      <c r="Q53" s="228">
        <v>2179</v>
      </c>
      <c r="R53" s="227">
        <v>2235</v>
      </c>
      <c r="S53" s="226">
        <f t="shared" si="4"/>
        <v>4414</v>
      </c>
      <c r="T53" s="230">
        <f t="shared" si="5"/>
        <v>0.00048650462190412663</v>
      </c>
      <c r="U53" s="229"/>
      <c r="V53" s="227"/>
      <c r="W53" s="228">
        <v>2222</v>
      </c>
      <c r="X53" s="227">
        <v>2210</v>
      </c>
      <c r="Y53" s="226">
        <f t="shared" si="6"/>
        <v>4432</v>
      </c>
      <c r="Z53" s="225">
        <f t="shared" si="7"/>
        <v>-0.004061371841155181</v>
      </c>
    </row>
    <row r="54" spans="1:26" ht="18.75" customHeight="1">
      <c r="A54" s="233" t="s">
        <v>438</v>
      </c>
      <c r="B54" s="497" t="s">
        <v>438</v>
      </c>
      <c r="C54" s="231">
        <v>337</v>
      </c>
      <c r="D54" s="227">
        <v>300</v>
      </c>
      <c r="E54" s="228">
        <v>302</v>
      </c>
      <c r="F54" s="227">
        <v>275</v>
      </c>
      <c r="G54" s="226">
        <f t="shared" si="0"/>
        <v>1214</v>
      </c>
      <c r="H54" s="230">
        <f t="shared" si="1"/>
        <v>0.0005337770043238575</v>
      </c>
      <c r="I54" s="229">
        <v>455</v>
      </c>
      <c r="J54" s="227">
        <v>386</v>
      </c>
      <c r="K54" s="228">
        <v>97</v>
      </c>
      <c r="L54" s="227">
        <v>111</v>
      </c>
      <c r="M54" s="226">
        <f t="shared" si="2"/>
        <v>1049</v>
      </c>
      <c r="N54" s="232">
        <f t="shared" si="3"/>
        <v>0.15729265967588169</v>
      </c>
      <c r="O54" s="231">
        <v>1642</v>
      </c>
      <c r="P54" s="227">
        <v>1509</v>
      </c>
      <c r="Q54" s="228">
        <v>1372</v>
      </c>
      <c r="R54" s="227">
        <v>1324</v>
      </c>
      <c r="S54" s="226">
        <f t="shared" si="4"/>
        <v>5847</v>
      </c>
      <c r="T54" s="230">
        <f t="shared" si="5"/>
        <v>0.0006444477852907631</v>
      </c>
      <c r="U54" s="229">
        <v>1626</v>
      </c>
      <c r="V54" s="227">
        <v>1423</v>
      </c>
      <c r="W54" s="228">
        <v>717</v>
      </c>
      <c r="X54" s="227">
        <v>744</v>
      </c>
      <c r="Y54" s="226">
        <f t="shared" si="6"/>
        <v>4510</v>
      </c>
      <c r="Z54" s="225">
        <f t="shared" si="7"/>
        <v>0.2964523281596452</v>
      </c>
    </row>
    <row r="55" spans="1:26" ht="18.75" customHeight="1">
      <c r="A55" s="233" t="s">
        <v>439</v>
      </c>
      <c r="B55" s="497" t="s">
        <v>439</v>
      </c>
      <c r="C55" s="231">
        <v>339</v>
      </c>
      <c r="D55" s="227">
        <v>338</v>
      </c>
      <c r="E55" s="228">
        <v>219</v>
      </c>
      <c r="F55" s="227">
        <v>205</v>
      </c>
      <c r="G55" s="226">
        <f t="shared" si="0"/>
        <v>1101</v>
      </c>
      <c r="H55" s="230">
        <f t="shared" si="1"/>
        <v>0.0004840926538390174</v>
      </c>
      <c r="I55" s="229">
        <v>251</v>
      </c>
      <c r="J55" s="227">
        <v>144</v>
      </c>
      <c r="K55" s="228">
        <v>241</v>
      </c>
      <c r="L55" s="227">
        <v>87</v>
      </c>
      <c r="M55" s="226">
        <f t="shared" si="2"/>
        <v>723</v>
      </c>
      <c r="N55" s="232">
        <f t="shared" si="3"/>
        <v>0.5228215767634854</v>
      </c>
      <c r="O55" s="231">
        <v>1340</v>
      </c>
      <c r="P55" s="227">
        <v>1107</v>
      </c>
      <c r="Q55" s="228">
        <v>1141</v>
      </c>
      <c r="R55" s="227">
        <v>931</v>
      </c>
      <c r="S55" s="226">
        <f t="shared" si="4"/>
        <v>4519</v>
      </c>
      <c r="T55" s="230">
        <f t="shared" si="5"/>
        <v>0.0004980775682792815</v>
      </c>
      <c r="U55" s="229">
        <v>1429</v>
      </c>
      <c r="V55" s="227">
        <v>1125</v>
      </c>
      <c r="W55" s="228">
        <v>1155</v>
      </c>
      <c r="X55" s="227">
        <v>927</v>
      </c>
      <c r="Y55" s="226">
        <f t="shared" si="6"/>
        <v>4636</v>
      </c>
      <c r="Z55" s="225">
        <f t="shared" si="7"/>
        <v>-0.02523727351164795</v>
      </c>
    </row>
    <row r="56" spans="1:26" ht="18.75" customHeight="1">
      <c r="A56" s="233" t="s">
        <v>440</v>
      </c>
      <c r="B56" s="497" t="s">
        <v>440</v>
      </c>
      <c r="C56" s="231">
        <v>468</v>
      </c>
      <c r="D56" s="227">
        <v>409</v>
      </c>
      <c r="E56" s="228">
        <v>71</v>
      </c>
      <c r="F56" s="227">
        <v>68</v>
      </c>
      <c r="G56" s="226">
        <f t="shared" si="0"/>
        <v>1016</v>
      </c>
      <c r="H56" s="230">
        <f t="shared" si="1"/>
        <v>0.0004467194698459961</v>
      </c>
      <c r="I56" s="229">
        <v>381</v>
      </c>
      <c r="J56" s="227">
        <v>381</v>
      </c>
      <c r="K56" s="228">
        <v>1</v>
      </c>
      <c r="L56" s="227">
        <v>3</v>
      </c>
      <c r="M56" s="226">
        <f t="shared" si="2"/>
        <v>766</v>
      </c>
      <c r="N56" s="232">
        <f t="shared" si="3"/>
        <v>0.3263707571801566</v>
      </c>
      <c r="O56" s="231">
        <v>1734</v>
      </c>
      <c r="P56" s="227">
        <v>1598</v>
      </c>
      <c r="Q56" s="228">
        <v>95</v>
      </c>
      <c r="R56" s="227">
        <v>95</v>
      </c>
      <c r="S56" s="226">
        <f t="shared" si="4"/>
        <v>3522</v>
      </c>
      <c r="T56" s="230">
        <f t="shared" si="5"/>
        <v>0.0003881896869837639</v>
      </c>
      <c r="U56" s="229">
        <v>1587</v>
      </c>
      <c r="V56" s="227">
        <v>1531</v>
      </c>
      <c r="W56" s="228">
        <v>7</v>
      </c>
      <c r="X56" s="227">
        <v>13</v>
      </c>
      <c r="Y56" s="226">
        <f t="shared" si="6"/>
        <v>3138</v>
      </c>
      <c r="Z56" s="225">
        <f t="shared" si="7"/>
        <v>0.12237093690248568</v>
      </c>
    </row>
    <row r="57" spans="1:26" ht="18.75" customHeight="1">
      <c r="A57" s="233" t="s">
        <v>441</v>
      </c>
      <c r="B57" s="497" t="s">
        <v>441</v>
      </c>
      <c r="C57" s="231">
        <v>252</v>
      </c>
      <c r="D57" s="227">
        <v>506</v>
      </c>
      <c r="E57" s="228">
        <v>81</v>
      </c>
      <c r="F57" s="227">
        <v>26</v>
      </c>
      <c r="G57" s="226">
        <f t="shared" si="0"/>
        <v>865</v>
      </c>
      <c r="H57" s="230">
        <f t="shared" si="1"/>
        <v>0.00038032710769368765</v>
      </c>
      <c r="I57" s="229">
        <v>486</v>
      </c>
      <c r="J57" s="227">
        <v>210</v>
      </c>
      <c r="K57" s="228">
        <v>4</v>
      </c>
      <c r="L57" s="227">
        <v>2</v>
      </c>
      <c r="M57" s="226">
        <f t="shared" si="2"/>
        <v>702</v>
      </c>
      <c r="N57" s="232">
        <f t="shared" si="3"/>
        <v>0.23219373219373218</v>
      </c>
      <c r="O57" s="231">
        <v>774</v>
      </c>
      <c r="P57" s="227">
        <v>1159</v>
      </c>
      <c r="Q57" s="228">
        <v>243</v>
      </c>
      <c r="R57" s="227">
        <v>107</v>
      </c>
      <c r="S57" s="226">
        <f t="shared" si="4"/>
        <v>2283</v>
      </c>
      <c r="T57" s="230">
        <f t="shared" si="5"/>
        <v>0.0002516289197569373</v>
      </c>
      <c r="U57" s="229">
        <v>1804</v>
      </c>
      <c r="V57" s="227">
        <v>840</v>
      </c>
      <c r="W57" s="228">
        <v>8</v>
      </c>
      <c r="X57" s="227">
        <v>4</v>
      </c>
      <c r="Y57" s="226">
        <f t="shared" si="6"/>
        <v>2656</v>
      </c>
      <c r="Z57" s="225">
        <f t="shared" si="7"/>
        <v>-0.14043674698795183</v>
      </c>
    </row>
    <row r="58" spans="1:26" ht="18.75" customHeight="1">
      <c r="A58" s="233" t="s">
        <v>442</v>
      </c>
      <c r="B58" s="497" t="s">
        <v>443</v>
      </c>
      <c r="C58" s="231">
        <v>414</v>
      </c>
      <c r="D58" s="227">
        <v>369</v>
      </c>
      <c r="E58" s="228">
        <v>31</v>
      </c>
      <c r="F58" s="227">
        <v>48</v>
      </c>
      <c r="G58" s="226">
        <f t="shared" si="0"/>
        <v>862</v>
      </c>
      <c r="H58" s="230">
        <f t="shared" si="1"/>
        <v>0.00037900805414099276</v>
      </c>
      <c r="I58" s="229">
        <v>410</v>
      </c>
      <c r="J58" s="227">
        <v>392</v>
      </c>
      <c r="K58" s="228">
        <v>11</v>
      </c>
      <c r="L58" s="227">
        <v>11</v>
      </c>
      <c r="M58" s="226">
        <f t="shared" si="2"/>
        <v>824</v>
      </c>
      <c r="N58" s="232">
        <f t="shared" si="3"/>
        <v>0.04611650485436902</v>
      </c>
      <c r="O58" s="231">
        <v>1578</v>
      </c>
      <c r="P58" s="227">
        <v>1525</v>
      </c>
      <c r="Q58" s="228">
        <v>134</v>
      </c>
      <c r="R58" s="227">
        <v>152</v>
      </c>
      <c r="S58" s="226">
        <f t="shared" si="4"/>
        <v>3389</v>
      </c>
      <c r="T58" s="230">
        <f t="shared" si="5"/>
        <v>0.0003735306215752345</v>
      </c>
      <c r="U58" s="229">
        <v>1619</v>
      </c>
      <c r="V58" s="227">
        <v>1505</v>
      </c>
      <c r="W58" s="228">
        <v>59</v>
      </c>
      <c r="X58" s="227">
        <v>472</v>
      </c>
      <c r="Y58" s="226">
        <f t="shared" si="6"/>
        <v>3655</v>
      </c>
      <c r="Z58" s="225">
        <f t="shared" si="7"/>
        <v>-0.0727770177838577</v>
      </c>
    </row>
    <row r="59" spans="1:26" ht="18.75" customHeight="1">
      <c r="A59" s="233" t="s">
        <v>444</v>
      </c>
      <c r="B59" s="497" t="s">
        <v>445</v>
      </c>
      <c r="C59" s="231">
        <v>0</v>
      </c>
      <c r="D59" s="227">
        <v>0</v>
      </c>
      <c r="E59" s="228">
        <v>307</v>
      </c>
      <c r="F59" s="227">
        <v>552</v>
      </c>
      <c r="G59" s="226">
        <f t="shared" si="0"/>
        <v>859</v>
      </c>
      <c r="H59" s="230">
        <f t="shared" si="1"/>
        <v>0.00037768900058829787</v>
      </c>
      <c r="I59" s="229">
        <v>41</v>
      </c>
      <c r="J59" s="227"/>
      <c r="K59" s="228">
        <v>903</v>
      </c>
      <c r="L59" s="227">
        <v>890</v>
      </c>
      <c r="M59" s="226">
        <f t="shared" si="2"/>
        <v>1834</v>
      </c>
      <c r="N59" s="232">
        <f t="shared" si="3"/>
        <v>-0.5316248636859324</v>
      </c>
      <c r="O59" s="231"/>
      <c r="P59" s="227"/>
      <c r="Q59" s="228">
        <v>3707</v>
      </c>
      <c r="R59" s="227">
        <v>4168</v>
      </c>
      <c r="S59" s="226">
        <f t="shared" si="4"/>
        <v>7875</v>
      </c>
      <c r="T59" s="230">
        <f t="shared" si="5"/>
        <v>0.0008679709781366101</v>
      </c>
      <c r="U59" s="229">
        <v>41</v>
      </c>
      <c r="V59" s="227"/>
      <c r="W59" s="228">
        <v>3757</v>
      </c>
      <c r="X59" s="227">
        <v>3644</v>
      </c>
      <c r="Y59" s="226">
        <f t="shared" si="6"/>
        <v>7442</v>
      </c>
      <c r="Z59" s="225">
        <f t="shared" si="7"/>
        <v>0.05818328406342377</v>
      </c>
    </row>
    <row r="60" spans="1:26" ht="18.75" customHeight="1">
      <c r="A60" s="233" t="s">
        <v>446</v>
      </c>
      <c r="B60" s="497" t="s">
        <v>446</v>
      </c>
      <c r="C60" s="231">
        <v>0</v>
      </c>
      <c r="D60" s="227">
        <v>0</v>
      </c>
      <c r="E60" s="228">
        <v>426</v>
      </c>
      <c r="F60" s="227">
        <v>334</v>
      </c>
      <c r="G60" s="226">
        <f aca="true" t="shared" si="16" ref="G60:G70">SUM(C60:F60)</f>
        <v>760</v>
      </c>
      <c r="H60" s="230">
        <f aca="true" t="shared" si="17" ref="H60:H70">G60/$G$9</f>
        <v>0.0003341602333493672</v>
      </c>
      <c r="I60" s="229"/>
      <c r="J60" s="227"/>
      <c r="K60" s="228">
        <v>200</v>
      </c>
      <c r="L60" s="227">
        <v>238</v>
      </c>
      <c r="M60" s="226">
        <f aca="true" t="shared" si="18" ref="M60:M70">SUM(I60:L60)</f>
        <v>438</v>
      </c>
      <c r="N60" s="232">
        <f aca="true" t="shared" si="19" ref="N60:N70">IF(ISERROR(G60/M60-1),"         /0",(G60/M60-1))</f>
        <v>0.7351598173515981</v>
      </c>
      <c r="O60" s="231"/>
      <c r="P60" s="227"/>
      <c r="Q60" s="228">
        <v>1147</v>
      </c>
      <c r="R60" s="227">
        <v>1069</v>
      </c>
      <c r="S60" s="226">
        <f aca="true" t="shared" si="20" ref="S60:S70">SUM(O60:R60)</f>
        <v>2216</v>
      </c>
      <c r="T60" s="230">
        <f aca="true" t="shared" si="21" ref="T60:T70">S60/$S$9</f>
        <v>0.0002442442777842194</v>
      </c>
      <c r="U60" s="229"/>
      <c r="V60" s="227"/>
      <c r="W60" s="228">
        <v>429</v>
      </c>
      <c r="X60" s="227">
        <v>529</v>
      </c>
      <c r="Y60" s="226">
        <f aca="true" t="shared" si="22" ref="Y60:Y70">SUM(U60:X60)</f>
        <v>958</v>
      </c>
      <c r="Z60" s="225">
        <f aca="true" t="shared" si="23" ref="Z60:Z70">IF(ISERROR(S60/Y60-1),"         /0",IF(S60/Y60&gt;5,"  *  ",(S60/Y60-1)))</f>
        <v>1.3131524008350732</v>
      </c>
    </row>
    <row r="61" spans="1:26" ht="18.75" customHeight="1">
      <c r="A61" s="233" t="s">
        <v>447</v>
      </c>
      <c r="B61" s="497" t="s">
        <v>447</v>
      </c>
      <c r="C61" s="231">
        <v>229</v>
      </c>
      <c r="D61" s="227">
        <v>250</v>
      </c>
      <c r="E61" s="228">
        <v>122</v>
      </c>
      <c r="F61" s="227">
        <v>120</v>
      </c>
      <c r="G61" s="226">
        <f t="shared" si="16"/>
        <v>721</v>
      </c>
      <c r="H61" s="230">
        <f t="shared" si="17"/>
        <v>0.0003170125371643338</v>
      </c>
      <c r="I61" s="229">
        <v>239</v>
      </c>
      <c r="J61" s="227">
        <v>230</v>
      </c>
      <c r="K61" s="228">
        <v>101</v>
      </c>
      <c r="L61" s="227">
        <v>138</v>
      </c>
      <c r="M61" s="226">
        <f t="shared" si="18"/>
        <v>708</v>
      </c>
      <c r="N61" s="232">
        <f t="shared" si="19"/>
        <v>0.01836158192090398</v>
      </c>
      <c r="O61" s="231">
        <v>1093</v>
      </c>
      <c r="P61" s="227">
        <v>1166</v>
      </c>
      <c r="Q61" s="228">
        <v>528</v>
      </c>
      <c r="R61" s="227">
        <v>535</v>
      </c>
      <c r="S61" s="226">
        <f t="shared" si="20"/>
        <v>3322</v>
      </c>
      <c r="T61" s="230">
        <f t="shared" si="21"/>
        <v>0.0003661459796025167</v>
      </c>
      <c r="U61" s="229">
        <v>920</v>
      </c>
      <c r="V61" s="227">
        <v>988</v>
      </c>
      <c r="W61" s="228">
        <v>335</v>
      </c>
      <c r="X61" s="227">
        <v>419</v>
      </c>
      <c r="Y61" s="226">
        <f t="shared" si="22"/>
        <v>2662</v>
      </c>
      <c r="Z61" s="225">
        <f t="shared" si="23"/>
        <v>0.24793388429752072</v>
      </c>
    </row>
    <row r="62" spans="1:26" ht="18.75" customHeight="1">
      <c r="A62" s="233" t="s">
        <v>448</v>
      </c>
      <c r="B62" s="497" t="s">
        <v>449</v>
      </c>
      <c r="C62" s="231">
        <v>0</v>
      </c>
      <c r="D62" s="227">
        <v>0</v>
      </c>
      <c r="E62" s="228">
        <v>300</v>
      </c>
      <c r="F62" s="227">
        <v>317</v>
      </c>
      <c r="G62" s="226">
        <f t="shared" si="16"/>
        <v>617</v>
      </c>
      <c r="H62" s="230">
        <f t="shared" si="17"/>
        <v>0.00027128534733757837</v>
      </c>
      <c r="I62" s="229"/>
      <c r="J62" s="227"/>
      <c r="K62" s="228">
        <v>198</v>
      </c>
      <c r="L62" s="227">
        <v>213</v>
      </c>
      <c r="M62" s="226">
        <f t="shared" si="18"/>
        <v>411</v>
      </c>
      <c r="N62" s="232">
        <f t="shared" si="19"/>
        <v>0.5012165450121655</v>
      </c>
      <c r="O62" s="231"/>
      <c r="P62" s="227"/>
      <c r="Q62" s="228">
        <v>1140</v>
      </c>
      <c r="R62" s="227">
        <v>1311</v>
      </c>
      <c r="S62" s="226">
        <f t="shared" si="20"/>
        <v>2451</v>
      </c>
      <c r="T62" s="230">
        <f t="shared" si="21"/>
        <v>0.00027014563395718493</v>
      </c>
      <c r="U62" s="229"/>
      <c r="V62" s="227"/>
      <c r="W62" s="228">
        <v>798</v>
      </c>
      <c r="X62" s="227">
        <v>912</v>
      </c>
      <c r="Y62" s="226">
        <f t="shared" si="22"/>
        <v>1710</v>
      </c>
      <c r="Z62" s="225">
        <f t="shared" si="23"/>
        <v>0.43333333333333335</v>
      </c>
    </row>
    <row r="63" spans="1:26" ht="18.75" customHeight="1">
      <c r="A63" s="233" t="s">
        <v>450</v>
      </c>
      <c r="B63" s="497" t="s">
        <v>450</v>
      </c>
      <c r="C63" s="231">
        <v>0</v>
      </c>
      <c r="D63" s="227">
        <v>0</v>
      </c>
      <c r="E63" s="228">
        <v>316</v>
      </c>
      <c r="F63" s="227">
        <v>266</v>
      </c>
      <c r="G63" s="226">
        <f t="shared" si="16"/>
        <v>582</v>
      </c>
      <c r="H63" s="230">
        <f t="shared" si="17"/>
        <v>0.00025589638922280484</v>
      </c>
      <c r="I63" s="229"/>
      <c r="J63" s="227"/>
      <c r="K63" s="228">
        <v>52</v>
      </c>
      <c r="L63" s="227">
        <v>62</v>
      </c>
      <c r="M63" s="226">
        <f t="shared" si="18"/>
        <v>114</v>
      </c>
      <c r="N63" s="232">
        <f t="shared" si="19"/>
        <v>4.105263157894737</v>
      </c>
      <c r="O63" s="231"/>
      <c r="P63" s="227"/>
      <c r="Q63" s="228">
        <v>954</v>
      </c>
      <c r="R63" s="227">
        <v>829</v>
      </c>
      <c r="S63" s="226">
        <f t="shared" si="20"/>
        <v>1783</v>
      </c>
      <c r="T63" s="230">
        <f t="shared" si="21"/>
        <v>0.00019651965130381915</v>
      </c>
      <c r="U63" s="229"/>
      <c r="V63" s="227"/>
      <c r="W63" s="228">
        <v>191</v>
      </c>
      <c r="X63" s="227">
        <v>221</v>
      </c>
      <c r="Y63" s="226">
        <f t="shared" si="22"/>
        <v>412</v>
      </c>
      <c r="Z63" s="225">
        <f t="shared" si="23"/>
        <v>3.3276699029126213</v>
      </c>
    </row>
    <row r="64" spans="1:26" ht="18.75" customHeight="1">
      <c r="A64" s="233" t="s">
        <v>451</v>
      </c>
      <c r="B64" s="497" t="s">
        <v>451</v>
      </c>
      <c r="C64" s="231">
        <v>0</v>
      </c>
      <c r="D64" s="227">
        <v>0</v>
      </c>
      <c r="E64" s="228">
        <v>291</v>
      </c>
      <c r="F64" s="227">
        <v>288</v>
      </c>
      <c r="G64" s="226">
        <f t="shared" si="16"/>
        <v>579</v>
      </c>
      <c r="H64" s="230">
        <f t="shared" si="17"/>
        <v>0.00025457733567011</v>
      </c>
      <c r="I64" s="229"/>
      <c r="J64" s="227"/>
      <c r="K64" s="228">
        <v>259</v>
      </c>
      <c r="L64" s="227">
        <v>247</v>
      </c>
      <c r="M64" s="226">
        <f t="shared" si="18"/>
        <v>506</v>
      </c>
      <c r="N64" s="232">
        <f t="shared" si="19"/>
        <v>0.14426877470355737</v>
      </c>
      <c r="O64" s="231"/>
      <c r="P64" s="227"/>
      <c r="Q64" s="228">
        <v>946</v>
      </c>
      <c r="R64" s="227">
        <v>977</v>
      </c>
      <c r="S64" s="226">
        <f t="shared" si="20"/>
        <v>1923</v>
      </c>
      <c r="T64" s="230">
        <f t="shared" si="21"/>
        <v>0.00021195024647069222</v>
      </c>
      <c r="U64" s="229"/>
      <c r="V64" s="227"/>
      <c r="W64" s="228">
        <v>1000</v>
      </c>
      <c r="X64" s="227">
        <v>873</v>
      </c>
      <c r="Y64" s="226">
        <f t="shared" si="22"/>
        <v>1873</v>
      </c>
      <c r="Z64" s="225">
        <f t="shared" si="23"/>
        <v>0.026695141484249785</v>
      </c>
    </row>
    <row r="65" spans="1:26" ht="18.75" customHeight="1">
      <c r="A65" s="233" t="s">
        <v>452</v>
      </c>
      <c r="B65" s="497" t="s">
        <v>453</v>
      </c>
      <c r="C65" s="231">
        <v>234</v>
      </c>
      <c r="D65" s="227">
        <v>253</v>
      </c>
      <c r="E65" s="228">
        <v>13</v>
      </c>
      <c r="F65" s="227">
        <v>13</v>
      </c>
      <c r="G65" s="226">
        <f t="shared" si="16"/>
        <v>513</v>
      </c>
      <c r="H65" s="230">
        <f t="shared" si="17"/>
        <v>0.00022555815751082282</v>
      </c>
      <c r="I65" s="229">
        <v>254</v>
      </c>
      <c r="J65" s="227">
        <v>104</v>
      </c>
      <c r="K65" s="228"/>
      <c r="L65" s="227">
        <v>0</v>
      </c>
      <c r="M65" s="226">
        <f t="shared" si="18"/>
        <v>358</v>
      </c>
      <c r="N65" s="232">
        <f t="shared" si="19"/>
        <v>0.4329608938547487</v>
      </c>
      <c r="O65" s="231">
        <v>1030</v>
      </c>
      <c r="P65" s="227">
        <v>1141</v>
      </c>
      <c r="Q65" s="228">
        <v>39</v>
      </c>
      <c r="R65" s="227">
        <v>39</v>
      </c>
      <c r="S65" s="226">
        <f t="shared" si="20"/>
        <v>2249</v>
      </c>
      <c r="T65" s="230">
        <f t="shared" si="21"/>
        <v>0.00024788148950212523</v>
      </c>
      <c r="U65" s="229">
        <v>1157</v>
      </c>
      <c r="V65" s="227">
        <v>471</v>
      </c>
      <c r="W65" s="228">
        <v>33</v>
      </c>
      <c r="X65" s="227">
        <v>16</v>
      </c>
      <c r="Y65" s="226">
        <f t="shared" si="22"/>
        <v>1677</v>
      </c>
      <c r="Z65" s="225">
        <f t="shared" si="23"/>
        <v>0.3410852713178294</v>
      </c>
    </row>
    <row r="66" spans="1:26" ht="18.75" customHeight="1">
      <c r="A66" s="233" t="s">
        <v>454</v>
      </c>
      <c r="B66" s="497" t="s">
        <v>454</v>
      </c>
      <c r="C66" s="231">
        <v>0</v>
      </c>
      <c r="D66" s="227">
        <v>0</v>
      </c>
      <c r="E66" s="228">
        <v>297</v>
      </c>
      <c r="F66" s="227">
        <v>207</v>
      </c>
      <c r="G66" s="226">
        <f t="shared" si="16"/>
        <v>504</v>
      </c>
      <c r="H66" s="230">
        <f t="shared" si="17"/>
        <v>0.00022160099685273823</v>
      </c>
      <c r="I66" s="229"/>
      <c r="J66" s="227"/>
      <c r="K66" s="228">
        <v>118</v>
      </c>
      <c r="L66" s="227">
        <v>94</v>
      </c>
      <c r="M66" s="226">
        <f t="shared" si="18"/>
        <v>212</v>
      </c>
      <c r="N66" s="232">
        <f t="shared" si="19"/>
        <v>1.3773584905660377</v>
      </c>
      <c r="O66" s="231"/>
      <c r="P66" s="227"/>
      <c r="Q66" s="228">
        <v>663</v>
      </c>
      <c r="R66" s="227">
        <v>459</v>
      </c>
      <c r="S66" s="226">
        <f t="shared" si="20"/>
        <v>1122</v>
      </c>
      <c r="T66" s="230">
        <f t="shared" si="21"/>
        <v>0.00012366519840879703</v>
      </c>
      <c r="U66" s="229"/>
      <c r="V66" s="227"/>
      <c r="W66" s="228">
        <v>407</v>
      </c>
      <c r="X66" s="227">
        <v>368</v>
      </c>
      <c r="Y66" s="226">
        <f t="shared" si="22"/>
        <v>775</v>
      </c>
      <c r="Z66" s="225">
        <f t="shared" si="23"/>
        <v>0.447741935483871</v>
      </c>
    </row>
    <row r="67" spans="1:26" ht="18.75" customHeight="1">
      <c r="A67" s="233" t="s">
        <v>455</v>
      </c>
      <c r="B67" s="497" t="s">
        <v>455</v>
      </c>
      <c r="C67" s="231">
        <v>219</v>
      </c>
      <c r="D67" s="227">
        <v>177</v>
      </c>
      <c r="E67" s="228">
        <v>52</v>
      </c>
      <c r="F67" s="227">
        <v>20</v>
      </c>
      <c r="G67" s="226">
        <f t="shared" si="16"/>
        <v>468</v>
      </c>
      <c r="H67" s="230">
        <f t="shared" si="17"/>
        <v>0.0002057723542203998</v>
      </c>
      <c r="I67" s="229">
        <v>97</v>
      </c>
      <c r="J67" s="227">
        <v>26</v>
      </c>
      <c r="K67" s="228">
        <v>18</v>
      </c>
      <c r="L67" s="227">
        <v>4</v>
      </c>
      <c r="M67" s="226">
        <f t="shared" si="18"/>
        <v>145</v>
      </c>
      <c r="N67" s="232">
        <f t="shared" si="19"/>
        <v>2.2275862068965515</v>
      </c>
      <c r="O67" s="231">
        <v>911</v>
      </c>
      <c r="P67" s="227">
        <v>731</v>
      </c>
      <c r="Q67" s="228">
        <v>123</v>
      </c>
      <c r="R67" s="227">
        <v>124</v>
      </c>
      <c r="S67" s="226">
        <f t="shared" si="20"/>
        <v>1889</v>
      </c>
      <c r="T67" s="230">
        <f t="shared" si="21"/>
        <v>0.0002082028162158802</v>
      </c>
      <c r="U67" s="229">
        <v>469</v>
      </c>
      <c r="V67" s="227">
        <v>316</v>
      </c>
      <c r="W67" s="228">
        <v>82</v>
      </c>
      <c r="X67" s="227">
        <v>49</v>
      </c>
      <c r="Y67" s="226">
        <f t="shared" si="22"/>
        <v>916</v>
      </c>
      <c r="Z67" s="225">
        <f t="shared" si="23"/>
        <v>1.0622270742358078</v>
      </c>
    </row>
    <row r="68" spans="1:26" ht="18.75" customHeight="1">
      <c r="A68" s="233" t="s">
        <v>456</v>
      </c>
      <c r="B68" s="497" t="s">
        <v>457</v>
      </c>
      <c r="C68" s="231">
        <v>0</v>
      </c>
      <c r="D68" s="227">
        <v>67</v>
      </c>
      <c r="E68" s="228">
        <v>148</v>
      </c>
      <c r="F68" s="227">
        <v>251</v>
      </c>
      <c r="G68" s="226">
        <f t="shared" si="16"/>
        <v>466</v>
      </c>
      <c r="H68" s="230">
        <f t="shared" si="17"/>
        <v>0.00020489298518526987</v>
      </c>
      <c r="I68" s="229">
        <v>34</v>
      </c>
      <c r="J68" s="227">
        <v>34</v>
      </c>
      <c r="K68" s="228">
        <v>295</v>
      </c>
      <c r="L68" s="227">
        <v>431</v>
      </c>
      <c r="M68" s="226">
        <f t="shared" si="18"/>
        <v>794</v>
      </c>
      <c r="N68" s="232">
        <f t="shared" si="19"/>
        <v>-0.4130982367758187</v>
      </c>
      <c r="O68" s="231">
        <v>42</v>
      </c>
      <c r="P68" s="227">
        <v>171</v>
      </c>
      <c r="Q68" s="228">
        <v>764</v>
      </c>
      <c r="R68" s="227">
        <v>1257</v>
      </c>
      <c r="S68" s="226">
        <f t="shared" si="20"/>
        <v>2234</v>
      </c>
      <c r="T68" s="230">
        <f t="shared" si="21"/>
        <v>0.00024622821144853167</v>
      </c>
      <c r="U68" s="229">
        <v>166</v>
      </c>
      <c r="V68" s="227">
        <v>176</v>
      </c>
      <c r="W68" s="228">
        <v>1056</v>
      </c>
      <c r="X68" s="227">
        <v>1495</v>
      </c>
      <c r="Y68" s="226">
        <f t="shared" si="22"/>
        <v>2893</v>
      </c>
      <c r="Z68" s="225">
        <f t="shared" si="23"/>
        <v>-0.22779122018665743</v>
      </c>
    </row>
    <row r="69" spans="1:26" ht="18.75" customHeight="1">
      <c r="A69" s="233" t="s">
        <v>458</v>
      </c>
      <c r="B69" s="497" t="s">
        <v>458</v>
      </c>
      <c r="C69" s="231">
        <v>0</v>
      </c>
      <c r="D69" s="227">
        <v>0</v>
      </c>
      <c r="E69" s="228">
        <v>200</v>
      </c>
      <c r="F69" s="227">
        <v>240</v>
      </c>
      <c r="G69" s="226">
        <f t="shared" si="16"/>
        <v>440</v>
      </c>
      <c r="H69" s="230">
        <f t="shared" si="17"/>
        <v>0.000193461187728581</v>
      </c>
      <c r="I69" s="229"/>
      <c r="J69" s="227"/>
      <c r="K69" s="228">
        <v>73</v>
      </c>
      <c r="L69" s="227">
        <v>70</v>
      </c>
      <c r="M69" s="226">
        <f t="shared" si="18"/>
        <v>143</v>
      </c>
      <c r="N69" s="232">
        <f t="shared" si="19"/>
        <v>2.076923076923077</v>
      </c>
      <c r="O69" s="231"/>
      <c r="P69" s="227"/>
      <c r="Q69" s="228">
        <v>200</v>
      </c>
      <c r="R69" s="227">
        <v>240</v>
      </c>
      <c r="S69" s="226">
        <f t="shared" si="20"/>
        <v>440</v>
      </c>
      <c r="T69" s="230">
        <f t="shared" si="21"/>
        <v>4.849615623874393E-05</v>
      </c>
      <c r="U69" s="229"/>
      <c r="V69" s="227">
        <v>1</v>
      </c>
      <c r="W69" s="228">
        <v>139</v>
      </c>
      <c r="X69" s="227">
        <v>134</v>
      </c>
      <c r="Y69" s="226">
        <f t="shared" si="22"/>
        <v>274</v>
      </c>
      <c r="Z69" s="225">
        <f t="shared" si="23"/>
        <v>0.6058394160583942</v>
      </c>
    </row>
    <row r="70" spans="1:26" ht="18.75" customHeight="1" thickBot="1">
      <c r="A70" s="224" t="s">
        <v>59</v>
      </c>
      <c r="B70" s="498"/>
      <c r="C70" s="222">
        <v>790</v>
      </c>
      <c r="D70" s="218">
        <v>980</v>
      </c>
      <c r="E70" s="219">
        <v>4834</v>
      </c>
      <c r="F70" s="218">
        <v>6180</v>
      </c>
      <c r="G70" s="217">
        <f t="shared" si="16"/>
        <v>12784</v>
      </c>
      <c r="H70" s="221">
        <f t="shared" si="17"/>
        <v>0.005620926872550408</v>
      </c>
      <c r="I70" s="220">
        <v>1461</v>
      </c>
      <c r="J70" s="218">
        <v>1503</v>
      </c>
      <c r="K70" s="219">
        <v>5734</v>
      </c>
      <c r="L70" s="218">
        <v>6080</v>
      </c>
      <c r="M70" s="217">
        <f t="shared" si="18"/>
        <v>14778</v>
      </c>
      <c r="N70" s="223">
        <f t="shared" si="19"/>
        <v>-0.1349303017999729</v>
      </c>
      <c r="O70" s="222">
        <v>3045</v>
      </c>
      <c r="P70" s="218">
        <v>3820</v>
      </c>
      <c r="Q70" s="219">
        <v>20284</v>
      </c>
      <c r="R70" s="218">
        <v>25974</v>
      </c>
      <c r="S70" s="217">
        <f t="shared" si="20"/>
        <v>53123</v>
      </c>
      <c r="T70" s="221">
        <f t="shared" si="21"/>
        <v>0.005855139336069986</v>
      </c>
      <c r="U70" s="220">
        <v>6843</v>
      </c>
      <c r="V70" s="218">
        <v>6912</v>
      </c>
      <c r="W70" s="219">
        <v>19331</v>
      </c>
      <c r="X70" s="218">
        <v>20424</v>
      </c>
      <c r="Y70" s="217">
        <f t="shared" si="22"/>
        <v>53510</v>
      </c>
      <c r="Z70" s="216">
        <f t="shared" si="23"/>
        <v>-0.007232293029340364</v>
      </c>
    </row>
    <row r="71" spans="1:2" ht="16.5" thickTop="1">
      <c r="A71" s="215" t="s">
        <v>44</v>
      </c>
      <c r="B71" s="215"/>
    </row>
    <row r="72" spans="1:2" ht="15.75">
      <c r="A72" s="215" t="s">
        <v>43</v>
      </c>
      <c r="B72" s="215"/>
    </row>
    <row r="73" spans="1:3" ht="14.25">
      <c r="A73" s="499" t="s">
        <v>353</v>
      </c>
      <c r="B73" s="500"/>
      <c r="C73" s="500"/>
    </row>
  </sheetData>
  <sheetProtection/>
  <mergeCells count="27">
    <mergeCell ref="Y1:Z1"/>
    <mergeCell ref="A3:Z3"/>
    <mergeCell ref="A4:Z4"/>
    <mergeCell ref="A5:A8"/>
    <mergeCell ref="C5:N5"/>
    <mergeCell ref="O5:Z5"/>
    <mergeCell ref="C6:G6"/>
    <mergeCell ref="H6:H8"/>
    <mergeCell ref="I6:M6"/>
    <mergeCell ref="N6:N8"/>
    <mergeCell ref="Y7:Y8"/>
    <mergeCell ref="O6:S6"/>
    <mergeCell ref="T6:T8"/>
    <mergeCell ref="U6:Y6"/>
    <mergeCell ref="Z6:Z8"/>
    <mergeCell ref="C7:D7"/>
    <mergeCell ref="E7:F7"/>
    <mergeCell ref="G7:G8"/>
    <mergeCell ref="I7:J7"/>
    <mergeCell ref="K7:L7"/>
    <mergeCell ref="B5:B8"/>
    <mergeCell ref="O7:P7"/>
    <mergeCell ref="Q7:R7"/>
    <mergeCell ref="S7:S8"/>
    <mergeCell ref="U7:V7"/>
    <mergeCell ref="W7:X7"/>
    <mergeCell ref="M7:M8"/>
  </mergeCells>
  <conditionalFormatting sqref="Z71:Z65536 N71:N65536 Z3 N3 N5:N8 Z5:Z8">
    <cfRule type="cellIs" priority="3" dxfId="68" operator="lessThan" stopIfTrue="1">
      <formula>0</formula>
    </cfRule>
  </conditionalFormatting>
  <conditionalFormatting sqref="N9:N70 Z9:Z70">
    <cfRule type="cellIs" priority="4" dxfId="68" operator="lessThan" stopIfTrue="1">
      <formula>0</formula>
    </cfRule>
    <cfRule type="cellIs" priority="5" dxfId="70" operator="greaterThanOrEqual" stopIfTrue="1">
      <formula>0</formula>
    </cfRule>
  </conditionalFormatting>
  <conditionalFormatting sqref="H6:H8">
    <cfRule type="cellIs" priority="2" dxfId="68" operator="lessThan" stopIfTrue="1">
      <formula>0</formula>
    </cfRule>
  </conditionalFormatting>
  <conditionalFormatting sqref="T6:T8">
    <cfRule type="cellIs" priority="1" dxfId="68" operator="lessThan" stopIfTrue="1">
      <formula>0</formula>
    </cfRule>
  </conditionalFormatting>
  <hyperlinks>
    <hyperlink ref="Y1:Z1" location="INDICE!A1" display="Volver al Indice"/>
  </hyperlinks>
  <printOptions/>
  <pageMargins left="0.2" right="0.22" top="0.54" bottom="0.1968503937007874" header="0.15748031496062992" footer="0.15748031496062992"/>
  <pageSetup horizontalDpi="600" verticalDpi="600" orientation="landscape" scale="77" r:id="rId1"/>
</worksheet>
</file>

<file path=xl/worksheets/sheet18.xml><?xml version="1.0" encoding="utf-8"?>
<worksheet xmlns="http://schemas.openxmlformats.org/spreadsheetml/2006/main" xmlns:r="http://schemas.openxmlformats.org/officeDocument/2006/relationships">
  <sheetPr>
    <tabColor indexed="30"/>
  </sheetPr>
  <dimension ref="A1:Z69"/>
  <sheetViews>
    <sheetView showGridLines="0" zoomScale="76" zoomScaleNormal="76" zoomScalePageLayoutView="0" workbookViewId="0" topLeftCell="A1">
      <selection activeCell="H69" sqref="H69"/>
    </sheetView>
  </sheetViews>
  <sheetFormatPr defaultColWidth="8.00390625" defaultRowHeight="15"/>
  <cols>
    <col min="1" max="1" width="25.421875" style="214" customWidth="1"/>
    <col min="2" max="2" width="40.421875" style="214" bestFit="1" customWidth="1"/>
    <col min="3" max="3" width="11.421875" style="214" customWidth="1"/>
    <col min="4" max="4" width="12.421875" style="214" bestFit="1" customWidth="1"/>
    <col min="5" max="5" width="8.57421875" style="214" bestFit="1" customWidth="1"/>
    <col min="6" max="6" width="10.57421875" style="214" bestFit="1" customWidth="1"/>
    <col min="7" max="7" width="11.7109375" style="214" customWidth="1"/>
    <col min="8" max="8" width="10.7109375" style="214" customWidth="1"/>
    <col min="9" max="10" width="11.57421875" style="214" bestFit="1" customWidth="1"/>
    <col min="11" max="11" width="9.00390625" style="214" bestFit="1" customWidth="1"/>
    <col min="12" max="12" width="10.57421875" style="214" bestFit="1" customWidth="1"/>
    <col min="13" max="13" width="11.57421875" style="214" bestFit="1" customWidth="1"/>
    <col min="14" max="14" width="9.421875" style="214" customWidth="1"/>
    <col min="15" max="15" width="11.57421875" style="214" bestFit="1" customWidth="1"/>
    <col min="16" max="16" width="12.421875" style="214" bestFit="1" customWidth="1"/>
    <col min="17" max="17" width="9.421875" style="214" customWidth="1"/>
    <col min="18" max="18" width="10.57421875" style="214" bestFit="1" customWidth="1"/>
    <col min="19" max="19" width="11.8515625" style="214" customWidth="1"/>
    <col min="20" max="20" width="10.140625" style="214" customWidth="1"/>
    <col min="21" max="22" width="11.57421875" style="214" bestFit="1" customWidth="1"/>
    <col min="23" max="24" width="10.28125" style="214" customWidth="1"/>
    <col min="25" max="25" width="10.7109375" style="214" customWidth="1"/>
    <col min="26" max="26" width="9.8515625" style="214" bestFit="1" customWidth="1"/>
    <col min="27" max="16384" width="8.00390625" style="214" customWidth="1"/>
  </cols>
  <sheetData>
    <row r="1" spans="25:26" ht="18.75" thickBot="1">
      <c r="Y1" s="600" t="s">
        <v>28</v>
      </c>
      <c r="Z1" s="601"/>
    </row>
    <row r="2" ht="5.25" customHeight="1" thickBot="1"/>
    <row r="3" spans="1:26" ht="24.75" customHeight="1" thickTop="1">
      <c r="A3" s="602" t="s">
        <v>459</v>
      </c>
      <c r="B3" s="603"/>
      <c r="C3" s="603"/>
      <c r="D3" s="603"/>
      <c r="E3" s="603"/>
      <c r="F3" s="603"/>
      <c r="G3" s="603"/>
      <c r="H3" s="603"/>
      <c r="I3" s="603"/>
      <c r="J3" s="603"/>
      <c r="K3" s="603"/>
      <c r="L3" s="603"/>
      <c r="M3" s="603"/>
      <c r="N3" s="603"/>
      <c r="O3" s="603"/>
      <c r="P3" s="603"/>
      <c r="Q3" s="603"/>
      <c r="R3" s="603"/>
      <c r="S3" s="603"/>
      <c r="T3" s="603"/>
      <c r="U3" s="603"/>
      <c r="V3" s="603"/>
      <c r="W3" s="603"/>
      <c r="X3" s="603"/>
      <c r="Y3" s="603"/>
      <c r="Z3" s="604"/>
    </row>
    <row r="4" spans="1:26" ht="21" customHeight="1" thickBot="1">
      <c r="A4" s="614" t="s">
        <v>46</v>
      </c>
      <c r="B4" s="615"/>
      <c r="C4" s="615"/>
      <c r="D4" s="615"/>
      <c r="E4" s="615"/>
      <c r="F4" s="615"/>
      <c r="G4" s="615"/>
      <c r="H4" s="615"/>
      <c r="I4" s="615"/>
      <c r="J4" s="615"/>
      <c r="K4" s="615"/>
      <c r="L4" s="615"/>
      <c r="M4" s="615"/>
      <c r="N4" s="615"/>
      <c r="O4" s="615"/>
      <c r="P4" s="615"/>
      <c r="Q4" s="615"/>
      <c r="R4" s="615"/>
      <c r="S4" s="615"/>
      <c r="T4" s="615"/>
      <c r="U4" s="615"/>
      <c r="V4" s="615"/>
      <c r="W4" s="615"/>
      <c r="X4" s="615"/>
      <c r="Y4" s="615"/>
      <c r="Z4" s="616"/>
    </row>
    <row r="5" spans="1:26" s="260" customFormat="1" ht="19.5" customHeight="1" thickBot="1" thickTop="1">
      <c r="A5" s="690" t="s">
        <v>351</v>
      </c>
      <c r="B5" s="690" t="s">
        <v>352</v>
      </c>
      <c r="C5" s="591" t="s">
        <v>37</v>
      </c>
      <c r="D5" s="592"/>
      <c r="E5" s="592"/>
      <c r="F5" s="592"/>
      <c r="G5" s="592"/>
      <c r="H5" s="592"/>
      <c r="I5" s="592"/>
      <c r="J5" s="592"/>
      <c r="K5" s="593"/>
      <c r="L5" s="593"/>
      <c r="M5" s="593"/>
      <c r="N5" s="594"/>
      <c r="O5" s="595" t="s">
        <v>36</v>
      </c>
      <c r="P5" s="592"/>
      <c r="Q5" s="592"/>
      <c r="R5" s="592"/>
      <c r="S5" s="592"/>
      <c r="T5" s="592"/>
      <c r="U5" s="592"/>
      <c r="V5" s="592"/>
      <c r="W5" s="592"/>
      <c r="X5" s="592"/>
      <c r="Y5" s="592"/>
      <c r="Z5" s="594"/>
    </row>
    <row r="6" spans="1:26" s="259" customFormat="1" ht="26.25" customHeight="1" thickBot="1">
      <c r="A6" s="691"/>
      <c r="B6" s="691"/>
      <c r="C6" s="598" t="s">
        <v>127</v>
      </c>
      <c r="D6" s="584"/>
      <c r="E6" s="584"/>
      <c r="F6" s="584"/>
      <c r="G6" s="599"/>
      <c r="H6" s="588" t="s">
        <v>35</v>
      </c>
      <c r="I6" s="598" t="s">
        <v>128</v>
      </c>
      <c r="J6" s="584"/>
      <c r="K6" s="584"/>
      <c r="L6" s="584"/>
      <c r="M6" s="599"/>
      <c r="N6" s="588" t="s">
        <v>34</v>
      </c>
      <c r="O6" s="583" t="s">
        <v>129</v>
      </c>
      <c r="P6" s="584"/>
      <c r="Q6" s="584"/>
      <c r="R6" s="584"/>
      <c r="S6" s="584"/>
      <c r="T6" s="588" t="s">
        <v>35</v>
      </c>
      <c r="U6" s="585" t="s">
        <v>130</v>
      </c>
      <c r="V6" s="586"/>
      <c r="W6" s="586"/>
      <c r="X6" s="586"/>
      <c r="Y6" s="587"/>
      <c r="Z6" s="588" t="s">
        <v>34</v>
      </c>
    </row>
    <row r="7" spans="1:26" s="254" customFormat="1" ht="26.25" customHeight="1">
      <c r="A7" s="692"/>
      <c r="B7" s="692"/>
      <c r="C7" s="611" t="s">
        <v>22</v>
      </c>
      <c r="D7" s="612"/>
      <c r="E7" s="609" t="s">
        <v>21</v>
      </c>
      <c r="F7" s="613"/>
      <c r="G7" s="596" t="s">
        <v>17</v>
      </c>
      <c r="H7" s="589"/>
      <c r="I7" s="611" t="s">
        <v>22</v>
      </c>
      <c r="J7" s="612"/>
      <c r="K7" s="609" t="s">
        <v>21</v>
      </c>
      <c r="L7" s="613"/>
      <c r="M7" s="596" t="s">
        <v>17</v>
      </c>
      <c r="N7" s="589"/>
      <c r="O7" s="612" t="s">
        <v>22</v>
      </c>
      <c r="P7" s="612"/>
      <c r="Q7" s="609" t="s">
        <v>21</v>
      </c>
      <c r="R7" s="613"/>
      <c r="S7" s="596" t="s">
        <v>17</v>
      </c>
      <c r="T7" s="589"/>
      <c r="U7" s="618" t="s">
        <v>22</v>
      </c>
      <c r="V7" s="610"/>
      <c r="W7" s="609" t="s">
        <v>21</v>
      </c>
      <c r="X7" s="613"/>
      <c r="Y7" s="596" t="s">
        <v>17</v>
      </c>
      <c r="Z7" s="589"/>
    </row>
    <row r="8" spans="1:26" s="254" customFormat="1" ht="19.5" customHeight="1" thickBot="1">
      <c r="A8" s="693"/>
      <c r="B8" s="693"/>
      <c r="C8" s="257" t="s">
        <v>32</v>
      </c>
      <c r="D8" s="255" t="s">
        <v>31</v>
      </c>
      <c r="E8" s="256" t="s">
        <v>32</v>
      </c>
      <c r="F8" s="501" t="s">
        <v>31</v>
      </c>
      <c r="G8" s="597"/>
      <c r="H8" s="590"/>
      <c r="I8" s="257" t="s">
        <v>32</v>
      </c>
      <c r="J8" s="255" t="s">
        <v>31</v>
      </c>
      <c r="K8" s="256" t="s">
        <v>32</v>
      </c>
      <c r="L8" s="501" t="s">
        <v>31</v>
      </c>
      <c r="M8" s="597"/>
      <c r="N8" s="590"/>
      <c r="O8" s="257" t="s">
        <v>32</v>
      </c>
      <c r="P8" s="255" t="s">
        <v>31</v>
      </c>
      <c r="Q8" s="256" t="s">
        <v>32</v>
      </c>
      <c r="R8" s="501" t="s">
        <v>31</v>
      </c>
      <c r="S8" s="597"/>
      <c r="T8" s="590"/>
      <c r="U8" s="257" t="s">
        <v>32</v>
      </c>
      <c r="V8" s="255" t="s">
        <v>31</v>
      </c>
      <c r="W8" s="256" t="s">
        <v>32</v>
      </c>
      <c r="X8" s="501" t="s">
        <v>31</v>
      </c>
      <c r="Y8" s="597"/>
      <c r="Z8" s="590"/>
    </row>
    <row r="9" spans="1:26" s="243" customFormat="1" ht="18" customHeight="1" thickBot="1" thickTop="1">
      <c r="A9" s="253" t="s">
        <v>24</v>
      </c>
      <c r="B9" s="495"/>
      <c r="C9" s="252">
        <f>SUM(C10:C66)</f>
        <v>10061.123000000001</v>
      </c>
      <c r="D9" s="246">
        <f>SUM(D10:D66)</f>
        <v>10061.123</v>
      </c>
      <c r="E9" s="247">
        <f>SUM(E10:E66)</f>
        <v>820.6789999999999</v>
      </c>
      <c r="F9" s="246">
        <f>SUM(F10:F66)</f>
        <v>820.6790000000003</v>
      </c>
      <c r="G9" s="245">
        <f>SUM(C9:F9)</f>
        <v>21763.604</v>
      </c>
      <c r="H9" s="249">
        <f aca="true" t="shared" si="0" ref="H9:H66">G9/$G$9</f>
        <v>1</v>
      </c>
      <c r="I9" s="248">
        <f>SUM(I10:I66)</f>
        <v>8755.342999999999</v>
      </c>
      <c r="J9" s="246">
        <f>SUM(J10:J66)</f>
        <v>8755.343</v>
      </c>
      <c r="K9" s="247">
        <f>SUM(K10:K66)</f>
        <v>1199.903</v>
      </c>
      <c r="L9" s="246">
        <f>SUM(L10:L66)</f>
        <v>1199.9029999999998</v>
      </c>
      <c r="M9" s="245">
        <f>SUM(I9:L9)</f>
        <v>19910.492</v>
      </c>
      <c r="N9" s="251">
        <f>IF(ISERROR(G9/M9-1),"         /0",(G9/M9-1))</f>
        <v>0.09307213503312739</v>
      </c>
      <c r="O9" s="250">
        <f>SUM(O10:O66)</f>
        <v>37669.63499999997</v>
      </c>
      <c r="P9" s="246">
        <f>SUM(P10:P66)</f>
        <v>37669.635</v>
      </c>
      <c r="Q9" s="247">
        <f>SUM(Q10:Q66)</f>
        <v>3164.2590000000005</v>
      </c>
      <c r="R9" s="246">
        <f>SUM(R10:R66)</f>
        <v>3164.259000000001</v>
      </c>
      <c r="S9" s="245">
        <f>SUM(O9:R9)</f>
        <v>81667.78799999999</v>
      </c>
      <c r="T9" s="249">
        <f aca="true" t="shared" si="1" ref="T9:T66">S9/$S$9</f>
        <v>1</v>
      </c>
      <c r="U9" s="248">
        <f>SUM(U10:U66)</f>
        <v>36188.18600000001</v>
      </c>
      <c r="V9" s="246">
        <f>SUM(V10:V66)</f>
        <v>36188.18599999999</v>
      </c>
      <c r="W9" s="247">
        <f>SUM(W10:W66)</f>
        <v>4206.002</v>
      </c>
      <c r="X9" s="246">
        <f>SUM(X10:X66)</f>
        <v>4206.001999999998</v>
      </c>
      <c r="Y9" s="245">
        <f>SUM(U9:X9)</f>
        <v>80788.376</v>
      </c>
      <c r="Z9" s="244">
        <f>IF(ISERROR(S9/Y9-1),"         /0",(S9/Y9-1))</f>
        <v>0.010885377866736379</v>
      </c>
    </row>
    <row r="10" spans="1:26" ht="18.75" customHeight="1" thickTop="1">
      <c r="A10" s="242" t="s">
        <v>354</v>
      </c>
      <c r="B10" s="496" t="s">
        <v>355</v>
      </c>
      <c r="C10" s="240">
        <v>4450.791</v>
      </c>
      <c r="D10" s="236">
        <v>4244.620000000001</v>
      </c>
      <c r="E10" s="237">
        <v>153.15900000000002</v>
      </c>
      <c r="F10" s="236">
        <v>100.682</v>
      </c>
      <c r="G10" s="235">
        <f>SUM(C10:F10)</f>
        <v>8949.252</v>
      </c>
      <c r="H10" s="239">
        <f t="shared" si="0"/>
        <v>0.4112026666171651</v>
      </c>
      <c r="I10" s="238">
        <v>3728.7160000000013</v>
      </c>
      <c r="J10" s="236">
        <v>3247.523000000001</v>
      </c>
      <c r="K10" s="237">
        <v>169.72799999999992</v>
      </c>
      <c r="L10" s="236">
        <v>97.654</v>
      </c>
      <c r="M10" s="235">
        <f>SUM(I10:L10)</f>
        <v>7243.621000000003</v>
      </c>
      <c r="N10" s="241">
        <f>IF(ISERROR(G10/M10-1),"         /0",(G10/M10-1))</f>
        <v>0.23546662642896377</v>
      </c>
      <c r="O10" s="240">
        <v>16760.643000000004</v>
      </c>
      <c r="P10" s="236">
        <v>15033.233000000018</v>
      </c>
      <c r="Q10" s="237">
        <v>678.038</v>
      </c>
      <c r="R10" s="236">
        <v>475.98799999999966</v>
      </c>
      <c r="S10" s="235">
        <f>SUM(O10:R10)</f>
        <v>32947.902000000024</v>
      </c>
      <c r="T10" s="239">
        <f t="shared" si="1"/>
        <v>0.4034381585062648</v>
      </c>
      <c r="U10" s="238">
        <v>14850.277000000004</v>
      </c>
      <c r="V10" s="236">
        <v>13560.873</v>
      </c>
      <c r="W10" s="237">
        <v>560.7960000000002</v>
      </c>
      <c r="X10" s="236">
        <v>496.94599999999986</v>
      </c>
      <c r="Y10" s="235">
        <f>SUM(U10:X10)</f>
        <v>29468.892</v>
      </c>
      <c r="Z10" s="234">
        <f>IF(ISERROR(S10/Y10-1),"         /0",IF(S10/Y10&gt;5,"  *  ",(S10/Y10-1)))</f>
        <v>0.11805703451626282</v>
      </c>
    </row>
    <row r="11" spans="1:26" ht="18.75" customHeight="1">
      <c r="A11" s="233" t="s">
        <v>356</v>
      </c>
      <c r="B11" s="497" t="s">
        <v>357</v>
      </c>
      <c r="C11" s="231">
        <v>935.6430000000001</v>
      </c>
      <c r="D11" s="227">
        <v>883.663</v>
      </c>
      <c r="E11" s="228">
        <v>37.434</v>
      </c>
      <c r="F11" s="227">
        <v>21.552999999999997</v>
      </c>
      <c r="G11" s="226">
        <f>SUM(C11:F11)</f>
        <v>1878.2930000000001</v>
      </c>
      <c r="H11" s="230">
        <f t="shared" si="0"/>
        <v>0.08630431797968756</v>
      </c>
      <c r="I11" s="229">
        <v>760.9399999999998</v>
      </c>
      <c r="J11" s="227">
        <v>804.7940000000001</v>
      </c>
      <c r="K11" s="228">
        <v>14.935</v>
      </c>
      <c r="L11" s="227">
        <v>135.009</v>
      </c>
      <c r="M11" s="226">
        <f>SUM(I11:L11)</f>
        <v>1715.6779999999999</v>
      </c>
      <c r="N11" s="232">
        <f>IF(ISERROR(G11/M11-1),"         /0",(G11/M11-1))</f>
        <v>0.09478177140465771</v>
      </c>
      <c r="O11" s="231">
        <v>3516.013</v>
      </c>
      <c r="P11" s="227">
        <v>3248.9790000000003</v>
      </c>
      <c r="Q11" s="228">
        <v>118.65700000000001</v>
      </c>
      <c r="R11" s="227">
        <v>60.017000000000024</v>
      </c>
      <c r="S11" s="226">
        <f>SUM(O11:R11)</f>
        <v>6943.666</v>
      </c>
      <c r="T11" s="230">
        <f t="shared" si="1"/>
        <v>0.08502331421049387</v>
      </c>
      <c r="U11" s="229">
        <v>3143.2740000000013</v>
      </c>
      <c r="V11" s="227">
        <v>3107.594999999999</v>
      </c>
      <c r="W11" s="228">
        <v>148.45800000000003</v>
      </c>
      <c r="X11" s="227">
        <v>462.9010000000002</v>
      </c>
      <c r="Y11" s="226">
        <f>SUM(U11:X11)</f>
        <v>6862.228</v>
      </c>
      <c r="Z11" s="225">
        <f>IF(ISERROR(S11/Y11-1),"         /0",IF(S11/Y11&gt;5,"  *  ",(S11/Y11-1)))</f>
        <v>0.011867574204762699</v>
      </c>
    </row>
    <row r="12" spans="1:26" ht="18.75" customHeight="1">
      <c r="A12" s="233" t="s">
        <v>358</v>
      </c>
      <c r="B12" s="497" t="s">
        <v>359</v>
      </c>
      <c r="C12" s="231">
        <v>931.5370000000001</v>
      </c>
      <c r="D12" s="227">
        <v>649.2029999999999</v>
      </c>
      <c r="E12" s="228">
        <v>29.604</v>
      </c>
      <c r="F12" s="227">
        <v>16.829</v>
      </c>
      <c r="G12" s="226">
        <f>SUM(C12:F12)</f>
        <v>1627.173</v>
      </c>
      <c r="H12" s="230">
        <f t="shared" si="0"/>
        <v>0.07476578787226601</v>
      </c>
      <c r="I12" s="229">
        <v>733.6910000000001</v>
      </c>
      <c r="J12" s="227">
        <v>685.8170000000002</v>
      </c>
      <c r="K12" s="228">
        <v>32.941</v>
      </c>
      <c r="L12" s="227">
        <v>10.425</v>
      </c>
      <c r="M12" s="226">
        <f>SUM(I12:L12)</f>
        <v>1462.8740000000003</v>
      </c>
      <c r="N12" s="232">
        <f>IF(ISERROR(G12/M12-1),"         /0",(G12/M12-1))</f>
        <v>0.11231247530546007</v>
      </c>
      <c r="O12" s="231">
        <v>3413.7729999999992</v>
      </c>
      <c r="P12" s="227">
        <v>2713.025000000001</v>
      </c>
      <c r="Q12" s="228">
        <v>73.547</v>
      </c>
      <c r="R12" s="227">
        <v>44.47100000000001</v>
      </c>
      <c r="S12" s="226">
        <f>SUM(O12:R12)</f>
        <v>6244.816000000001</v>
      </c>
      <c r="T12" s="230">
        <f t="shared" si="1"/>
        <v>0.07646608476771774</v>
      </c>
      <c r="U12" s="229">
        <v>2865.932</v>
      </c>
      <c r="V12" s="227">
        <v>2520.5129999999986</v>
      </c>
      <c r="W12" s="228">
        <v>142.05400000000003</v>
      </c>
      <c r="X12" s="227">
        <v>49.468</v>
      </c>
      <c r="Y12" s="226">
        <f>SUM(U12:X12)</f>
        <v>5577.966999999998</v>
      </c>
      <c r="Z12" s="225">
        <f>IF(ISERROR(S12/Y12-1),"         /0",IF(S12/Y12&gt;5,"  *  ",(S12/Y12-1)))</f>
        <v>0.11955054592470749</v>
      </c>
    </row>
    <row r="13" spans="1:26" ht="18.75" customHeight="1">
      <c r="A13" s="233" t="s">
        <v>362</v>
      </c>
      <c r="B13" s="497" t="s">
        <v>363</v>
      </c>
      <c r="C13" s="231">
        <v>692.407</v>
      </c>
      <c r="D13" s="227">
        <v>856.6549999999999</v>
      </c>
      <c r="E13" s="228">
        <v>7.31</v>
      </c>
      <c r="F13" s="227">
        <v>7.209</v>
      </c>
      <c r="G13" s="226">
        <f>SUM(C13:F13)</f>
        <v>1563.581</v>
      </c>
      <c r="H13" s="230">
        <f t="shared" si="0"/>
        <v>0.07184384534840829</v>
      </c>
      <c r="I13" s="229">
        <v>684.404</v>
      </c>
      <c r="J13" s="227">
        <v>881.4970000000001</v>
      </c>
      <c r="K13" s="228">
        <v>71.74300000000001</v>
      </c>
      <c r="L13" s="227">
        <v>6.39</v>
      </c>
      <c r="M13" s="226">
        <f>SUM(I13:L13)</f>
        <v>1644.034</v>
      </c>
      <c r="N13" s="232">
        <f>IF(ISERROR(G13/M13-1),"         /0",(G13/M13-1))</f>
        <v>-0.04893633586653334</v>
      </c>
      <c r="O13" s="231">
        <v>2620.904</v>
      </c>
      <c r="P13" s="227">
        <v>3403.4829999999997</v>
      </c>
      <c r="Q13" s="228">
        <v>32.483</v>
      </c>
      <c r="R13" s="227">
        <v>35.322</v>
      </c>
      <c r="S13" s="226">
        <f>SUM(O13:R13)</f>
        <v>6092.192</v>
      </c>
      <c r="T13" s="230">
        <f t="shared" si="1"/>
        <v>0.07459724512190781</v>
      </c>
      <c r="U13" s="229">
        <v>2453.0779999999995</v>
      </c>
      <c r="V13" s="227">
        <v>2981.4350000000013</v>
      </c>
      <c r="W13" s="228">
        <v>374.276</v>
      </c>
      <c r="X13" s="227">
        <v>42.24499999999999</v>
      </c>
      <c r="Y13" s="226">
        <f>SUM(U13:X13)</f>
        <v>5851.034000000001</v>
      </c>
      <c r="Z13" s="225">
        <f>IF(ISERROR(S13/Y13-1),"         /0",IF(S13/Y13&gt;5,"  *  ",(S13/Y13-1)))</f>
        <v>0.041216304673669546</v>
      </c>
    </row>
    <row r="14" spans="1:26" ht="18.75" customHeight="1">
      <c r="A14" s="233" t="s">
        <v>397</v>
      </c>
      <c r="B14" s="497" t="s">
        <v>398</v>
      </c>
      <c r="C14" s="231">
        <v>810.9089999999999</v>
      </c>
      <c r="D14" s="227">
        <v>519.1149999999999</v>
      </c>
      <c r="E14" s="228">
        <v>0</v>
      </c>
      <c r="F14" s="227">
        <v>0</v>
      </c>
      <c r="G14" s="226">
        <f aca="true" t="shared" si="2" ref="G14:G59">SUM(C14:F14)</f>
        <v>1330.024</v>
      </c>
      <c r="H14" s="230">
        <f t="shared" si="0"/>
        <v>0.06111230474511482</v>
      </c>
      <c r="I14" s="229">
        <v>372.42800000000005</v>
      </c>
      <c r="J14" s="227">
        <v>508.362</v>
      </c>
      <c r="K14" s="228">
        <v>0.15</v>
      </c>
      <c r="L14" s="227">
        <v>0.225</v>
      </c>
      <c r="M14" s="226">
        <f aca="true" t="shared" si="3" ref="M14:M59">SUM(I14:L14)</f>
        <v>881.1650000000001</v>
      </c>
      <c r="N14" s="232">
        <f aca="true" t="shared" si="4" ref="N14:N59">IF(ISERROR(G14/M14-1),"         /0",(G14/M14-1))</f>
        <v>0.5093926790101737</v>
      </c>
      <c r="O14" s="231">
        <v>2922.213999999999</v>
      </c>
      <c r="P14" s="227">
        <v>1949.6350000000004</v>
      </c>
      <c r="Q14" s="228">
        <v>0.21</v>
      </c>
      <c r="R14" s="227">
        <v>0.099</v>
      </c>
      <c r="S14" s="226">
        <f aca="true" t="shared" si="5" ref="S14:S59">SUM(O14:R14)</f>
        <v>4872.157999999999</v>
      </c>
      <c r="T14" s="230">
        <f t="shared" si="1"/>
        <v>0.059658258406607025</v>
      </c>
      <c r="U14" s="229">
        <v>2303.3069999999993</v>
      </c>
      <c r="V14" s="227">
        <v>1783.3150000000003</v>
      </c>
      <c r="W14" s="228">
        <v>40.332</v>
      </c>
      <c r="X14" s="227">
        <v>20.614</v>
      </c>
      <c r="Y14" s="226">
        <f aca="true" t="shared" si="6" ref="Y14:Y59">SUM(U14:X14)</f>
        <v>4147.567999999999</v>
      </c>
      <c r="Z14" s="225">
        <f aca="true" t="shared" si="7" ref="Z14:Z59">IF(ISERROR(S14/Y14-1),"         /0",IF(S14/Y14&gt;5,"  *  ",(S14/Y14-1)))</f>
        <v>0.1747023798042613</v>
      </c>
    </row>
    <row r="15" spans="1:26" ht="18.75" customHeight="1">
      <c r="A15" s="233" t="s">
        <v>368</v>
      </c>
      <c r="B15" s="497" t="s">
        <v>369</v>
      </c>
      <c r="C15" s="231">
        <v>190.02700000000002</v>
      </c>
      <c r="D15" s="227">
        <v>447.755</v>
      </c>
      <c r="E15" s="228">
        <v>52.948</v>
      </c>
      <c r="F15" s="227">
        <v>101.63400000000001</v>
      </c>
      <c r="G15" s="226">
        <f t="shared" si="2"/>
        <v>792.364</v>
      </c>
      <c r="H15" s="230">
        <f t="shared" si="0"/>
        <v>0.03640775672999748</v>
      </c>
      <c r="I15" s="229">
        <v>167.63800000000003</v>
      </c>
      <c r="J15" s="227">
        <v>324.1050000000001</v>
      </c>
      <c r="K15" s="228">
        <v>35.515</v>
      </c>
      <c r="L15" s="227">
        <v>65.794</v>
      </c>
      <c r="M15" s="226">
        <f t="shared" si="3"/>
        <v>593.0520000000001</v>
      </c>
      <c r="N15" s="232">
        <f t="shared" si="4"/>
        <v>0.33607845517762325</v>
      </c>
      <c r="O15" s="231">
        <v>644.0869999999999</v>
      </c>
      <c r="P15" s="227">
        <v>1687.3759999999993</v>
      </c>
      <c r="Q15" s="228">
        <v>170.88400000000004</v>
      </c>
      <c r="R15" s="227">
        <v>336.7</v>
      </c>
      <c r="S15" s="226">
        <f t="shared" si="5"/>
        <v>2839.046999999999</v>
      </c>
      <c r="T15" s="230">
        <f t="shared" si="1"/>
        <v>0.03476336349406206</v>
      </c>
      <c r="U15" s="229">
        <v>774.0239999999999</v>
      </c>
      <c r="V15" s="227">
        <v>1444.741</v>
      </c>
      <c r="W15" s="228">
        <v>166.13100000000006</v>
      </c>
      <c r="X15" s="227">
        <v>214.66899999999995</v>
      </c>
      <c r="Y15" s="226">
        <f t="shared" si="6"/>
        <v>2599.5649999999996</v>
      </c>
      <c r="Z15" s="225">
        <f t="shared" si="7"/>
        <v>0.09212387457132243</v>
      </c>
    </row>
    <row r="16" spans="1:26" ht="18.75" customHeight="1">
      <c r="A16" s="233" t="s">
        <v>360</v>
      </c>
      <c r="B16" s="497" t="s">
        <v>361</v>
      </c>
      <c r="C16" s="231">
        <v>356.23499999999996</v>
      </c>
      <c r="D16" s="227">
        <v>278.518</v>
      </c>
      <c r="E16" s="228">
        <v>3.221</v>
      </c>
      <c r="F16" s="227">
        <v>2.3640000000000003</v>
      </c>
      <c r="G16" s="226">
        <f t="shared" si="2"/>
        <v>640.338</v>
      </c>
      <c r="H16" s="230">
        <f t="shared" si="0"/>
        <v>0.029422424705025877</v>
      </c>
      <c r="I16" s="229">
        <v>345.235</v>
      </c>
      <c r="J16" s="227">
        <v>249.87</v>
      </c>
      <c r="K16" s="228">
        <v>1.3800000000000001</v>
      </c>
      <c r="L16" s="227">
        <v>4.093999999999999</v>
      </c>
      <c r="M16" s="226">
        <f t="shared" si="3"/>
        <v>600.5790000000001</v>
      </c>
      <c r="N16" s="232">
        <f t="shared" si="4"/>
        <v>0.06620111592313394</v>
      </c>
      <c r="O16" s="231">
        <v>1161.117</v>
      </c>
      <c r="P16" s="227">
        <v>1092.0729999999999</v>
      </c>
      <c r="Q16" s="228">
        <v>6.792999999999999</v>
      </c>
      <c r="R16" s="227">
        <v>8.479</v>
      </c>
      <c r="S16" s="226">
        <f t="shared" si="5"/>
        <v>2268.4619999999995</v>
      </c>
      <c r="T16" s="230">
        <f t="shared" si="1"/>
        <v>0.02777670432312921</v>
      </c>
      <c r="U16" s="229">
        <v>1102.491</v>
      </c>
      <c r="V16" s="227">
        <v>1208.9549999999995</v>
      </c>
      <c r="W16" s="228">
        <v>10.684999999999997</v>
      </c>
      <c r="X16" s="227">
        <v>20.092999999999996</v>
      </c>
      <c r="Y16" s="226">
        <f t="shared" si="6"/>
        <v>2342.2239999999993</v>
      </c>
      <c r="Z16" s="225">
        <f t="shared" si="7"/>
        <v>-0.031492291087445</v>
      </c>
    </row>
    <row r="17" spans="1:26" ht="18.75" customHeight="1">
      <c r="A17" s="233" t="s">
        <v>378</v>
      </c>
      <c r="B17" s="497" t="s">
        <v>378</v>
      </c>
      <c r="C17" s="231">
        <v>170.029</v>
      </c>
      <c r="D17" s="227">
        <v>188.254</v>
      </c>
      <c r="E17" s="228">
        <v>27.854999999999997</v>
      </c>
      <c r="F17" s="227">
        <v>25.313999999999997</v>
      </c>
      <c r="G17" s="226">
        <f t="shared" si="2"/>
        <v>411.45200000000006</v>
      </c>
      <c r="H17" s="230">
        <f t="shared" si="0"/>
        <v>0.018905508481040185</v>
      </c>
      <c r="I17" s="229">
        <v>279.033</v>
      </c>
      <c r="J17" s="227">
        <v>169.56</v>
      </c>
      <c r="K17" s="228">
        <v>23.922000000000004</v>
      </c>
      <c r="L17" s="227">
        <v>24.362000000000002</v>
      </c>
      <c r="M17" s="226">
        <f t="shared" si="3"/>
        <v>496.87700000000007</v>
      </c>
      <c r="N17" s="232">
        <f t="shared" si="4"/>
        <v>-0.17192383628141372</v>
      </c>
      <c r="O17" s="231">
        <v>1162.4549999999992</v>
      </c>
      <c r="P17" s="227">
        <v>1190.5279999999993</v>
      </c>
      <c r="Q17" s="228">
        <v>114.65499999999999</v>
      </c>
      <c r="R17" s="227">
        <v>113.10199999999998</v>
      </c>
      <c r="S17" s="226">
        <f t="shared" si="5"/>
        <v>2580.7399999999984</v>
      </c>
      <c r="T17" s="230">
        <f t="shared" si="1"/>
        <v>0.031600464065464816</v>
      </c>
      <c r="U17" s="229">
        <v>853.2129999999999</v>
      </c>
      <c r="V17" s="227">
        <v>699.3989999999995</v>
      </c>
      <c r="W17" s="228">
        <v>75.95899999999996</v>
      </c>
      <c r="X17" s="227">
        <v>66.78599999999999</v>
      </c>
      <c r="Y17" s="226">
        <f t="shared" si="6"/>
        <v>1695.3569999999995</v>
      </c>
      <c r="Z17" s="225">
        <f t="shared" si="7"/>
        <v>0.5222398586256458</v>
      </c>
    </row>
    <row r="18" spans="1:26" ht="18.75" customHeight="1">
      <c r="A18" s="233" t="s">
        <v>372</v>
      </c>
      <c r="B18" s="497" t="s">
        <v>373</v>
      </c>
      <c r="C18" s="231">
        <v>142.71699999999998</v>
      </c>
      <c r="D18" s="227">
        <v>233.23800000000003</v>
      </c>
      <c r="E18" s="228">
        <v>3.0149999999999997</v>
      </c>
      <c r="F18" s="227">
        <v>3.003</v>
      </c>
      <c r="G18" s="226">
        <f t="shared" si="2"/>
        <v>381.973</v>
      </c>
      <c r="H18" s="230">
        <f t="shared" si="0"/>
        <v>0.01755099936573005</v>
      </c>
      <c r="I18" s="229">
        <v>127.10700000000003</v>
      </c>
      <c r="J18" s="227">
        <v>104.78799999999998</v>
      </c>
      <c r="K18" s="228">
        <v>1.798</v>
      </c>
      <c r="L18" s="227">
        <v>2.5500000000000003</v>
      </c>
      <c r="M18" s="226">
        <f t="shared" si="3"/>
        <v>236.24300000000002</v>
      </c>
      <c r="N18" s="232">
        <f t="shared" si="4"/>
        <v>0.6168648383232518</v>
      </c>
      <c r="O18" s="231">
        <v>413.2269999999999</v>
      </c>
      <c r="P18" s="227">
        <v>576.7130000000001</v>
      </c>
      <c r="Q18" s="228">
        <v>11.661999999999999</v>
      </c>
      <c r="R18" s="227">
        <v>18.782</v>
      </c>
      <c r="S18" s="226">
        <f t="shared" si="5"/>
        <v>1020.3840000000001</v>
      </c>
      <c r="T18" s="230">
        <f t="shared" si="1"/>
        <v>0.012494326404432557</v>
      </c>
      <c r="U18" s="229">
        <v>434.576</v>
      </c>
      <c r="V18" s="227">
        <v>399.45000000000005</v>
      </c>
      <c r="W18" s="228">
        <v>14.162999999999998</v>
      </c>
      <c r="X18" s="227">
        <v>15.878</v>
      </c>
      <c r="Y18" s="226">
        <f t="shared" si="6"/>
        <v>864.0670000000001</v>
      </c>
      <c r="Z18" s="225">
        <f t="shared" si="7"/>
        <v>0.18090842492538184</v>
      </c>
    </row>
    <row r="19" spans="1:26" ht="18.75" customHeight="1">
      <c r="A19" s="233" t="s">
        <v>401</v>
      </c>
      <c r="B19" s="497" t="s">
        <v>402</v>
      </c>
      <c r="C19" s="231">
        <v>97.96099999999998</v>
      </c>
      <c r="D19" s="227">
        <v>60.288</v>
      </c>
      <c r="E19" s="228">
        <v>102.301</v>
      </c>
      <c r="F19" s="227">
        <v>49.44700000000002</v>
      </c>
      <c r="G19" s="226">
        <f t="shared" si="2"/>
        <v>309.99699999999996</v>
      </c>
      <c r="H19" s="230">
        <f t="shared" si="0"/>
        <v>0.014243826527996006</v>
      </c>
      <c r="I19" s="229">
        <v>171.55000000000004</v>
      </c>
      <c r="J19" s="227">
        <v>100.257</v>
      </c>
      <c r="K19" s="228">
        <v>84.43199999999996</v>
      </c>
      <c r="L19" s="227">
        <v>72.01099999999998</v>
      </c>
      <c r="M19" s="226">
        <f t="shared" si="3"/>
        <v>428.24999999999994</v>
      </c>
      <c r="N19" s="232">
        <f t="shared" si="4"/>
        <v>-0.2761307647402218</v>
      </c>
      <c r="O19" s="231">
        <v>462.11500000000035</v>
      </c>
      <c r="P19" s="227">
        <v>236.444</v>
      </c>
      <c r="Q19" s="228">
        <v>314.35500000000025</v>
      </c>
      <c r="R19" s="227">
        <v>173.98999999999998</v>
      </c>
      <c r="S19" s="226">
        <f t="shared" si="5"/>
        <v>1186.9040000000005</v>
      </c>
      <c r="T19" s="230">
        <f t="shared" si="1"/>
        <v>0.014533318815981654</v>
      </c>
      <c r="U19" s="229">
        <v>616.413</v>
      </c>
      <c r="V19" s="227">
        <v>408.07199999999995</v>
      </c>
      <c r="W19" s="228">
        <v>254.5370000000001</v>
      </c>
      <c r="X19" s="227">
        <v>211.70400000000004</v>
      </c>
      <c r="Y19" s="226">
        <f t="shared" si="6"/>
        <v>1490.7259999999999</v>
      </c>
      <c r="Z19" s="225">
        <f t="shared" si="7"/>
        <v>-0.2038080774065787</v>
      </c>
    </row>
    <row r="20" spans="1:26" ht="18.75" customHeight="1">
      <c r="A20" s="233" t="s">
        <v>434</v>
      </c>
      <c r="B20" s="497" t="s">
        <v>434</v>
      </c>
      <c r="C20" s="231">
        <v>221.58399999999997</v>
      </c>
      <c r="D20" s="227">
        <v>74.24300000000001</v>
      </c>
      <c r="E20" s="228">
        <v>2.325</v>
      </c>
      <c r="F20" s="227">
        <v>6.585999999999999</v>
      </c>
      <c r="G20" s="226">
        <f t="shared" si="2"/>
        <v>304.738</v>
      </c>
      <c r="H20" s="230">
        <f t="shared" si="0"/>
        <v>0.014002184564652067</v>
      </c>
      <c r="I20" s="229">
        <v>400.089</v>
      </c>
      <c r="J20" s="227">
        <v>66.40499999999999</v>
      </c>
      <c r="K20" s="228">
        <v>200.68999999999997</v>
      </c>
      <c r="L20" s="227">
        <v>84.13000000000001</v>
      </c>
      <c r="M20" s="226">
        <f t="shared" si="3"/>
        <v>751.314</v>
      </c>
      <c r="N20" s="232">
        <f t="shared" si="4"/>
        <v>-0.5943932896232467</v>
      </c>
      <c r="O20" s="231">
        <v>618.849</v>
      </c>
      <c r="P20" s="227">
        <v>261.53099999999995</v>
      </c>
      <c r="Q20" s="228">
        <v>12.769999999999996</v>
      </c>
      <c r="R20" s="227">
        <v>22.186999999999994</v>
      </c>
      <c r="S20" s="226">
        <f t="shared" si="5"/>
        <v>915.337</v>
      </c>
      <c r="T20" s="230">
        <f t="shared" si="1"/>
        <v>0.011208054269818109</v>
      </c>
      <c r="U20" s="229">
        <v>1939.112</v>
      </c>
      <c r="V20" s="227">
        <v>395.328</v>
      </c>
      <c r="W20" s="228">
        <v>573.4609999999999</v>
      </c>
      <c r="X20" s="227">
        <v>261.3800000000001</v>
      </c>
      <c r="Y20" s="226">
        <f t="shared" si="6"/>
        <v>3169.281</v>
      </c>
      <c r="Z20" s="225">
        <f t="shared" si="7"/>
        <v>-0.7111846503986236</v>
      </c>
    </row>
    <row r="21" spans="1:26" ht="18.75" customHeight="1">
      <c r="A21" s="233" t="s">
        <v>366</v>
      </c>
      <c r="B21" s="497" t="s">
        <v>367</v>
      </c>
      <c r="C21" s="231">
        <v>120.714</v>
      </c>
      <c r="D21" s="227">
        <v>64.12100000000001</v>
      </c>
      <c r="E21" s="228">
        <v>28.455</v>
      </c>
      <c r="F21" s="227">
        <v>26.7</v>
      </c>
      <c r="G21" s="226">
        <f t="shared" si="2"/>
        <v>239.99</v>
      </c>
      <c r="H21" s="230">
        <f t="shared" si="0"/>
        <v>0.011027125838165407</v>
      </c>
      <c r="I21" s="229">
        <v>116.90500000000002</v>
      </c>
      <c r="J21" s="227">
        <v>39.30199999999999</v>
      </c>
      <c r="K21" s="228">
        <v>34.855</v>
      </c>
      <c r="L21" s="227">
        <v>23.546000000000003</v>
      </c>
      <c r="M21" s="226">
        <f t="shared" si="3"/>
        <v>214.60799999999998</v>
      </c>
      <c r="N21" s="232">
        <f t="shared" si="4"/>
        <v>0.11827145306791942</v>
      </c>
      <c r="O21" s="231">
        <v>461.632</v>
      </c>
      <c r="P21" s="227">
        <v>242.47900000000007</v>
      </c>
      <c r="Q21" s="228">
        <v>185.877</v>
      </c>
      <c r="R21" s="227">
        <v>126.43499999999993</v>
      </c>
      <c r="S21" s="226">
        <f t="shared" si="5"/>
        <v>1016.423</v>
      </c>
      <c r="T21" s="230">
        <f t="shared" si="1"/>
        <v>0.0124458250295698</v>
      </c>
      <c r="U21" s="229">
        <v>503.90599999999966</v>
      </c>
      <c r="V21" s="227">
        <v>274.8210000000001</v>
      </c>
      <c r="W21" s="228">
        <v>126.104</v>
      </c>
      <c r="X21" s="227">
        <v>109.91100000000006</v>
      </c>
      <c r="Y21" s="226">
        <f t="shared" si="6"/>
        <v>1014.7419999999998</v>
      </c>
      <c r="Z21" s="225">
        <f t="shared" si="7"/>
        <v>0.0016565787165605528</v>
      </c>
    </row>
    <row r="22" spans="1:26" ht="18.75" customHeight="1">
      <c r="A22" s="233" t="s">
        <v>427</v>
      </c>
      <c r="B22" s="497" t="s">
        <v>427</v>
      </c>
      <c r="C22" s="231">
        <v>45.81999999999999</v>
      </c>
      <c r="D22" s="227">
        <v>134.167</v>
      </c>
      <c r="E22" s="228">
        <v>28.91100000000001</v>
      </c>
      <c r="F22" s="227">
        <v>15.108999999999998</v>
      </c>
      <c r="G22" s="226">
        <f t="shared" si="2"/>
        <v>224.007</v>
      </c>
      <c r="H22" s="230">
        <f t="shared" si="0"/>
        <v>0.010292734604066496</v>
      </c>
      <c r="I22" s="229">
        <v>41.88999999999999</v>
      </c>
      <c r="J22" s="227">
        <v>437.3070000000001</v>
      </c>
      <c r="K22" s="228">
        <v>75.018</v>
      </c>
      <c r="L22" s="227">
        <v>181.755</v>
      </c>
      <c r="M22" s="226">
        <f t="shared" si="3"/>
        <v>735.97</v>
      </c>
      <c r="N22" s="232">
        <f t="shared" si="4"/>
        <v>-0.6956302566680708</v>
      </c>
      <c r="O22" s="231">
        <v>235.97799999999995</v>
      </c>
      <c r="P22" s="227">
        <v>641.9249999999997</v>
      </c>
      <c r="Q22" s="228">
        <v>105.52899999999993</v>
      </c>
      <c r="R22" s="227">
        <v>49.045999999999985</v>
      </c>
      <c r="S22" s="226">
        <f t="shared" si="5"/>
        <v>1032.4779999999996</v>
      </c>
      <c r="T22" s="230">
        <f t="shared" si="1"/>
        <v>0.01264241416701527</v>
      </c>
      <c r="U22" s="229">
        <v>296.59</v>
      </c>
      <c r="V22" s="227">
        <v>2250.6829999999995</v>
      </c>
      <c r="W22" s="228">
        <v>253.08200000000002</v>
      </c>
      <c r="X22" s="227">
        <v>505.13599999999985</v>
      </c>
      <c r="Y22" s="226">
        <f t="shared" si="6"/>
        <v>3305.4909999999995</v>
      </c>
      <c r="Z22" s="225">
        <f t="shared" si="7"/>
        <v>-0.6876476142273569</v>
      </c>
    </row>
    <row r="23" spans="1:26" ht="18.75" customHeight="1">
      <c r="A23" s="233" t="s">
        <v>364</v>
      </c>
      <c r="B23" s="497" t="s">
        <v>365</v>
      </c>
      <c r="C23" s="231">
        <v>71.74000000000001</v>
      </c>
      <c r="D23" s="227">
        <v>129.84799999999998</v>
      </c>
      <c r="E23" s="228">
        <v>6.34</v>
      </c>
      <c r="F23" s="227">
        <v>13.716999999999999</v>
      </c>
      <c r="G23" s="226">
        <f t="shared" si="2"/>
        <v>221.64499999999998</v>
      </c>
      <c r="H23" s="230">
        <f t="shared" si="0"/>
        <v>0.010184204785200098</v>
      </c>
      <c r="I23" s="229">
        <v>62.33000000000001</v>
      </c>
      <c r="J23" s="227">
        <v>104.05099999999999</v>
      </c>
      <c r="K23" s="228">
        <v>1.6600000000000001</v>
      </c>
      <c r="L23" s="227">
        <v>1.89</v>
      </c>
      <c r="M23" s="226">
        <f t="shared" si="3"/>
        <v>169.93099999999998</v>
      </c>
      <c r="N23" s="232">
        <f t="shared" si="4"/>
        <v>0.30432351954616865</v>
      </c>
      <c r="O23" s="231">
        <v>253.38799999999998</v>
      </c>
      <c r="P23" s="227">
        <v>467.49699999999996</v>
      </c>
      <c r="Q23" s="228">
        <v>29.736999999999995</v>
      </c>
      <c r="R23" s="227">
        <v>45.392</v>
      </c>
      <c r="S23" s="226">
        <f t="shared" si="5"/>
        <v>796.014</v>
      </c>
      <c r="T23" s="230">
        <f t="shared" si="1"/>
        <v>0.009746976372128508</v>
      </c>
      <c r="U23" s="229">
        <v>252.12499999999991</v>
      </c>
      <c r="V23" s="227">
        <v>373.59000000000003</v>
      </c>
      <c r="W23" s="228">
        <v>30.14200000000001</v>
      </c>
      <c r="X23" s="227">
        <v>26.649000000000004</v>
      </c>
      <c r="Y23" s="226">
        <f t="shared" si="6"/>
        <v>682.506</v>
      </c>
      <c r="Z23" s="225">
        <f t="shared" si="7"/>
        <v>0.16631062584065193</v>
      </c>
    </row>
    <row r="24" spans="1:26" ht="18.75" customHeight="1">
      <c r="A24" s="233" t="s">
        <v>376</v>
      </c>
      <c r="B24" s="497" t="s">
        <v>377</v>
      </c>
      <c r="C24" s="231">
        <v>91.006</v>
      </c>
      <c r="D24" s="227">
        <v>111.25300000000001</v>
      </c>
      <c r="E24" s="228">
        <v>0.028</v>
      </c>
      <c r="F24" s="227">
        <v>0.222</v>
      </c>
      <c r="G24" s="226">
        <f t="shared" si="2"/>
        <v>202.50900000000001</v>
      </c>
      <c r="H24" s="230">
        <f t="shared" si="0"/>
        <v>0.009304938648948033</v>
      </c>
      <c r="I24" s="229">
        <v>71.861</v>
      </c>
      <c r="J24" s="227">
        <v>78.026</v>
      </c>
      <c r="K24" s="228">
        <v>0.058</v>
      </c>
      <c r="L24" s="227">
        <v>0</v>
      </c>
      <c r="M24" s="226">
        <f t="shared" si="3"/>
        <v>149.945</v>
      </c>
      <c r="N24" s="232">
        <f t="shared" si="4"/>
        <v>0.3505552035746442</v>
      </c>
      <c r="O24" s="231">
        <v>292.513</v>
      </c>
      <c r="P24" s="227">
        <v>459.12700000000024</v>
      </c>
      <c r="Q24" s="228">
        <v>0.688</v>
      </c>
      <c r="R24" s="227">
        <v>3.822</v>
      </c>
      <c r="S24" s="226">
        <f t="shared" si="5"/>
        <v>756.1500000000002</v>
      </c>
      <c r="T24" s="230">
        <f t="shared" si="1"/>
        <v>0.009258852462123749</v>
      </c>
      <c r="U24" s="229">
        <v>282.18699999999984</v>
      </c>
      <c r="V24" s="227">
        <v>325.26599999999985</v>
      </c>
      <c r="W24" s="228">
        <v>6.255</v>
      </c>
      <c r="X24" s="227">
        <v>11.137999999999998</v>
      </c>
      <c r="Y24" s="226">
        <f t="shared" si="6"/>
        <v>624.8459999999998</v>
      </c>
      <c r="Z24" s="225">
        <f t="shared" si="7"/>
        <v>0.21013817804707147</v>
      </c>
    </row>
    <row r="25" spans="1:26" ht="18.75" customHeight="1">
      <c r="A25" s="233" t="s">
        <v>374</v>
      </c>
      <c r="B25" s="497" t="s">
        <v>375</v>
      </c>
      <c r="C25" s="231">
        <v>105.009</v>
      </c>
      <c r="D25" s="227">
        <v>67.082</v>
      </c>
      <c r="E25" s="228">
        <v>13.377</v>
      </c>
      <c r="F25" s="227">
        <v>5.232</v>
      </c>
      <c r="G25" s="226">
        <f t="shared" si="2"/>
        <v>190.70000000000002</v>
      </c>
      <c r="H25" s="230">
        <f t="shared" si="0"/>
        <v>0.008762335502888217</v>
      </c>
      <c r="I25" s="229">
        <v>91.58000000000001</v>
      </c>
      <c r="J25" s="227">
        <v>50.816</v>
      </c>
      <c r="K25" s="228">
        <v>12.480999999999998</v>
      </c>
      <c r="L25" s="227">
        <v>4.305</v>
      </c>
      <c r="M25" s="226">
        <f t="shared" si="3"/>
        <v>159.18200000000002</v>
      </c>
      <c r="N25" s="232">
        <f t="shared" si="4"/>
        <v>0.1979997738437762</v>
      </c>
      <c r="O25" s="231">
        <v>308.31399999999996</v>
      </c>
      <c r="P25" s="227">
        <v>221.529</v>
      </c>
      <c r="Q25" s="228">
        <v>48.99999999999999</v>
      </c>
      <c r="R25" s="227">
        <v>14.915999999999997</v>
      </c>
      <c r="S25" s="226">
        <f t="shared" si="5"/>
        <v>593.759</v>
      </c>
      <c r="T25" s="230">
        <f t="shared" si="1"/>
        <v>0.007270418540049109</v>
      </c>
      <c r="U25" s="229">
        <v>357.042</v>
      </c>
      <c r="V25" s="227">
        <v>207.61</v>
      </c>
      <c r="W25" s="228">
        <v>23.573</v>
      </c>
      <c r="X25" s="227">
        <v>6.754</v>
      </c>
      <c r="Y25" s="226">
        <f t="shared" si="6"/>
        <v>594.979</v>
      </c>
      <c r="Z25" s="225">
        <f t="shared" si="7"/>
        <v>-0.002050492538392179</v>
      </c>
    </row>
    <row r="26" spans="1:26" ht="18.75" customHeight="1">
      <c r="A26" s="233" t="s">
        <v>461</v>
      </c>
      <c r="B26" s="497" t="s">
        <v>462</v>
      </c>
      <c r="C26" s="231">
        <v>58.138</v>
      </c>
      <c r="D26" s="227">
        <v>119.326</v>
      </c>
      <c r="E26" s="228">
        <v>0</v>
      </c>
      <c r="F26" s="227">
        <v>0</v>
      </c>
      <c r="G26" s="226">
        <f t="shared" si="2"/>
        <v>177.464</v>
      </c>
      <c r="H26" s="230">
        <f t="shared" si="0"/>
        <v>0.008154164172441292</v>
      </c>
      <c r="I26" s="229"/>
      <c r="J26" s="227"/>
      <c r="K26" s="228">
        <v>0.05</v>
      </c>
      <c r="L26" s="227">
        <v>0.025</v>
      </c>
      <c r="M26" s="226">
        <f t="shared" si="3"/>
        <v>0.07500000000000001</v>
      </c>
      <c r="N26" s="232" t="s">
        <v>51</v>
      </c>
      <c r="O26" s="231">
        <v>114.727</v>
      </c>
      <c r="P26" s="227">
        <v>280.416</v>
      </c>
      <c r="Q26" s="228">
        <v>0.5800000000000001</v>
      </c>
      <c r="R26" s="227">
        <v>0.7100000000000002</v>
      </c>
      <c r="S26" s="226">
        <f t="shared" si="5"/>
        <v>396.433</v>
      </c>
      <c r="T26" s="230">
        <f t="shared" si="1"/>
        <v>0.0048542149813094</v>
      </c>
      <c r="U26" s="229"/>
      <c r="V26" s="227"/>
      <c r="W26" s="228">
        <v>0.15000000000000002</v>
      </c>
      <c r="X26" s="227">
        <v>0.195</v>
      </c>
      <c r="Y26" s="226">
        <f t="shared" si="6"/>
        <v>0.34500000000000003</v>
      </c>
      <c r="Z26" s="225" t="str">
        <f t="shared" si="7"/>
        <v>  *  </v>
      </c>
    </row>
    <row r="27" spans="1:26" ht="18.75" customHeight="1">
      <c r="A27" s="233" t="s">
        <v>403</v>
      </c>
      <c r="B27" s="497" t="s">
        <v>404</v>
      </c>
      <c r="C27" s="231">
        <v>28.433000000000003</v>
      </c>
      <c r="D27" s="227">
        <v>122.661</v>
      </c>
      <c r="E27" s="228">
        <v>9.631000000000002</v>
      </c>
      <c r="F27" s="227">
        <v>7.023000000000001</v>
      </c>
      <c r="G27" s="226">
        <f t="shared" si="2"/>
        <v>167.748</v>
      </c>
      <c r="H27" s="230">
        <f t="shared" si="0"/>
        <v>0.0077077307600340456</v>
      </c>
      <c r="I27" s="229">
        <v>23.279</v>
      </c>
      <c r="J27" s="227">
        <v>66.601</v>
      </c>
      <c r="K27" s="228">
        <v>15.21</v>
      </c>
      <c r="L27" s="227">
        <v>3.6049999999999995</v>
      </c>
      <c r="M27" s="226">
        <f t="shared" si="3"/>
        <v>108.69500000000001</v>
      </c>
      <c r="N27" s="232">
        <f t="shared" si="4"/>
        <v>0.5432908597451582</v>
      </c>
      <c r="O27" s="231">
        <v>100.96099999999998</v>
      </c>
      <c r="P27" s="227">
        <v>432.6449999999999</v>
      </c>
      <c r="Q27" s="228">
        <v>48.93400000000001</v>
      </c>
      <c r="R27" s="227">
        <v>40.74400000000001</v>
      </c>
      <c r="S27" s="226">
        <f t="shared" si="5"/>
        <v>623.2839999999999</v>
      </c>
      <c r="T27" s="230">
        <f t="shared" si="1"/>
        <v>0.007631944188325512</v>
      </c>
      <c r="U27" s="229">
        <v>102.21799999999999</v>
      </c>
      <c r="V27" s="227">
        <v>279.951</v>
      </c>
      <c r="W27" s="228">
        <v>60.879</v>
      </c>
      <c r="X27" s="227">
        <v>33.511</v>
      </c>
      <c r="Y27" s="226">
        <f t="shared" si="6"/>
        <v>476.559</v>
      </c>
      <c r="Z27" s="225">
        <f t="shared" si="7"/>
        <v>0.3078842283956442</v>
      </c>
    </row>
    <row r="28" spans="1:26" ht="18.75" customHeight="1">
      <c r="A28" s="233" t="s">
        <v>370</v>
      </c>
      <c r="B28" s="497" t="s">
        <v>371</v>
      </c>
      <c r="C28" s="231">
        <v>80.062</v>
      </c>
      <c r="D28" s="227">
        <v>71.34899999999999</v>
      </c>
      <c r="E28" s="228">
        <v>4.8580000000000005</v>
      </c>
      <c r="F28" s="227">
        <v>5.108</v>
      </c>
      <c r="G28" s="226">
        <f t="shared" si="2"/>
        <v>161.377</v>
      </c>
      <c r="H28" s="230">
        <f t="shared" si="0"/>
        <v>0.007414994318036664</v>
      </c>
      <c r="I28" s="229">
        <v>77.777</v>
      </c>
      <c r="J28" s="227">
        <v>63.409</v>
      </c>
      <c r="K28" s="228">
        <v>3.3040000000000003</v>
      </c>
      <c r="L28" s="227">
        <v>2.2119999999999997</v>
      </c>
      <c r="M28" s="226">
        <f t="shared" si="3"/>
        <v>146.702</v>
      </c>
      <c r="N28" s="232">
        <f t="shared" si="4"/>
        <v>0.10003271939032876</v>
      </c>
      <c r="O28" s="231">
        <v>282.893</v>
      </c>
      <c r="P28" s="227">
        <v>293.32899999999995</v>
      </c>
      <c r="Q28" s="228">
        <v>10.74</v>
      </c>
      <c r="R28" s="227">
        <v>12.725</v>
      </c>
      <c r="S28" s="226">
        <f t="shared" si="5"/>
        <v>599.687</v>
      </c>
      <c r="T28" s="230">
        <f t="shared" si="1"/>
        <v>0.007343005298490515</v>
      </c>
      <c r="U28" s="229">
        <v>437.88200000000006</v>
      </c>
      <c r="V28" s="227">
        <v>248.876</v>
      </c>
      <c r="W28" s="228">
        <v>19.387999999999998</v>
      </c>
      <c r="X28" s="227">
        <v>14.509000000000002</v>
      </c>
      <c r="Y28" s="226">
        <f t="shared" si="6"/>
        <v>720.6550000000001</v>
      </c>
      <c r="Z28" s="225">
        <f t="shared" si="7"/>
        <v>-0.16785840658845086</v>
      </c>
    </row>
    <row r="29" spans="1:26" ht="18.75" customHeight="1">
      <c r="A29" s="233" t="s">
        <v>405</v>
      </c>
      <c r="B29" s="497" t="s">
        <v>406</v>
      </c>
      <c r="C29" s="231">
        <v>114.174</v>
      </c>
      <c r="D29" s="227">
        <v>22.745</v>
      </c>
      <c r="E29" s="228">
        <v>6.380999999999999</v>
      </c>
      <c r="F29" s="227">
        <v>2.3259999999999996</v>
      </c>
      <c r="G29" s="226">
        <f t="shared" si="2"/>
        <v>145.626</v>
      </c>
      <c r="H29" s="230">
        <f t="shared" si="0"/>
        <v>0.0066912630830812765</v>
      </c>
      <c r="I29" s="229">
        <v>50.38499999999999</v>
      </c>
      <c r="J29" s="227">
        <v>26.058999999999997</v>
      </c>
      <c r="K29" s="228">
        <v>0.841</v>
      </c>
      <c r="L29" s="227">
        <v>0.649</v>
      </c>
      <c r="M29" s="226">
        <f t="shared" si="3"/>
        <v>77.93399999999998</v>
      </c>
      <c r="N29" s="232">
        <f t="shared" si="4"/>
        <v>0.8685811070906155</v>
      </c>
      <c r="O29" s="231">
        <v>328.385</v>
      </c>
      <c r="P29" s="227">
        <v>132.59300000000007</v>
      </c>
      <c r="Q29" s="228">
        <v>8.350999999999999</v>
      </c>
      <c r="R29" s="227">
        <v>5.556</v>
      </c>
      <c r="S29" s="226">
        <f t="shared" si="5"/>
        <v>474.88500000000005</v>
      </c>
      <c r="T29" s="230">
        <f t="shared" si="1"/>
        <v>0.0058148385260538725</v>
      </c>
      <c r="U29" s="229">
        <v>124.00000000000003</v>
      </c>
      <c r="V29" s="227">
        <v>62.01100000000001</v>
      </c>
      <c r="W29" s="228">
        <v>3.1860000000000004</v>
      </c>
      <c r="X29" s="227">
        <v>2.205</v>
      </c>
      <c r="Y29" s="226">
        <f t="shared" si="6"/>
        <v>191.40200000000004</v>
      </c>
      <c r="Z29" s="225">
        <f t="shared" si="7"/>
        <v>1.4810869269913582</v>
      </c>
    </row>
    <row r="30" spans="1:26" ht="18.75" customHeight="1">
      <c r="A30" s="233" t="s">
        <v>432</v>
      </c>
      <c r="B30" s="497" t="s">
        <v>433</v>
      </c>
      <c r="C30" s="231">
        <v>49.64399999999999</v>
      </c>
      <c r="D30" s="227">
        <v>91.541</v>
      </c>
      <c r="E30" s="228">
        <v>0.6300000000000001</v>
      </c>
      <c r="F30" s="227">
        <v>2.2899999999999996</v>
      </c>
      <c r="G30" s="226">
        <f t="shared" si="2"/>
        <v>144.105</v>
      </c>
      <c r="H30" s="230">
        <f t="shared" si="0"/>
        <v>0.006621375761110154</v>
      </c>
      <c r="I30" s="229">
        <v>26.593999999999994</v>
      </c>
      <c r="J30" s="227">
        <v>45.888</v>
      </c>
      <c r="K30" s="228">
        <v>0.15200000000000002</v>
      </c>
      <c r="L30" s="227">
        <v>1.3820000000000001</v>
      </c>
      <c r="M30" s="226">
        <f t="shared" si="3"/>
        <v>74.016</v>
      </c>
      <c r="N30" s="232">
        <f t="shared" si="4"/>
        <v>0.9469439040207519</v>
      </c>
      <c r="O30" s="231">
        <v>211.91400000000002</v>
      </c>
      <c r="P30" s="227">
        <v>362.888</v>
      </c>
      <c r="Q30" s="228">
        <v>4.684999999999998</v>
      </c>
      <c r="R30" s="227">
        <v>8.397</v>
      </c>
      <c r="S30" s="226">
        <f t="shared" si="5"/>
        <v>587.884</v>
      </c>
      <c r="T30" s="230">
        <f t="shared" si="1"/>
        <v>0.007198480752288774</v>
      </c>
      <c r="U30" s="229">
        <v>230.70299999999997</v>
      </c>
      <c r="V30" s="227">
        <v>244.322</v>
      </c>
      <c r="W30" s="228">
        <v>20.242</v>
      </c>
      <c r="X30" s="227">
        <v>13.783</v>
      </c>
      <c r="Y30" s="226">
        <f t="shared" si="6"/>
        <v>509.05</v>
      </c>
      <c r="Z30" s="225">
        <f t="shared" si="7"/>
        <v>0.1548649445044692</v>
      </c>
    </row>
    <row r="31" spans="1:26" ht="18.75" customHeight="1">
      <c r="A31" s="233" t="s">
        <v>463</v>
      </c>
      <c r="B31" s="497" t="s">
        <v>463</v>
      </c>
      <c r="C31" s="231">
        <v>11</v>
      </c>
      <c r="D31" s="227">
        <v>99.51</v>
      </c>
      <c r="E31" s="228">
        <v>0</v>
      </c>
      <c r="F31" s="227">
        <v>0</v>
      </c>
      <c r="G31" s="226">
        <f t="shared" si="2"/>
        <v>110.51</v>
      </c>
      <c r="H31" s="230">
        <f t="shared" si="0"/>
        <v>0.005077743557546811</v>
      </c>
      <c r="I31" s="229"/>
      <c r="J31" s="227"/>
      <c r="K31" s="228"/>
      <c r="L31" s="227"/>
      <c r="M31" s="226">
        <f t="shared" si="3"/>
        <v>0</v>
      </c>
      <c r="N31" s="232" t="str">
        <f t="shared" si="4"/>
        <v>         /0</v>
      </c>
      <c r="O31" s="231">
        <v>32</v>
      </c>
      <c r="P31" s="227">
        <v>273.294</v>
      </c>
      <c r="Q31" s="228">
        <v>0.1</v>
      </c>
      <c r="R31" s="227">
        <v>0.15</v>
      </c>
      <c r="S31" s="226">
        <f t="shared" si="5"/>
        <v>305.544</v>
      </c>
      <c r="T31" s="230">
        <f t="shared" si="1"/>
        <v>0.003741303731649987</v>
      </c>
      <c r="U31" s="229">
        <v>0.3</v>
      </c>
      <c r="V31" s="227">
        <v>2.5</v>
      </c>
      <c r="W31" s="228">
        <v>0.12</v>
      </c>
      <c r="X31" s="227">
        <v>0</v>
      </c>
      <c r="Y31" s="226">
        <f t="shared" si="6"/>
        <v>2.92</v>
      </c>
      <c r="Z31" s="225" t="str">
        <f t="shared" si="7"/>
        <v>  *  </v>
      </c>
    </row>
    <row r="32" spans="1:26" ht="18.75" customHeight="1">
      <c r="A32" s="233" t="s">
        <v>381</v>
      </c>
      <c r="B32" s="497" t="s">
        <v>382</v>
      </c>
      <c r="C32" s="231">
        <v>16.321999999999996</v>
      </c>
      <c r="D32" s="227">
        <v>52.69</v>
      </c>
      <c r="E32" s="228">
        <v>17.179999999999996</v>
      </c>
      <c r="F32" s="227">
        <v>20.482</v>
      </c>
      <c r="G32" s="226">
        <f t="shared" si="2"/>
        <v>106.67399999999999</v>
      </c>
      <c r="H32" s="230">
        <f t="shared" si="0"/>
        <v>0.004901485985501298</v>
      </c>
      <c r="I32" s="229">
        <v>16.64</v>
      </c>
      <c r="J32" s="227">
        <v>64.818</v>
      </c>
      <c r="K32" s="228">
        <v>17.045999999999996</v>
      </c>
      <c r="L32" s="227">
        <v>26.269000000000002</v>
      </c>
      <c r="M32" s="226">
        <f t="shared" si="3"/>
        <v>124.773</v>
      </c>
      <c r="N32" s="232">
        <f t="shared" si="4"/>
        <v>-0.14505542064388932</v>
      </c>
      <c r="O32" s="231">
        <v>67.836</v>
      </c>
      <c r="P32" s="227">
        <v>195.35800000000006</v>
      </c>
      <c r="Q32" s="228">
        <v>71.77399999999997</v>
      </c>
      <c r="R32" s="227">
        <v>66.48700000000001</v>
      </c>
      <c r="S32" s="226">
        <f t="shared" si="5"/>
        <v>401.4550000000001</v>
      </c>
      <c r="T32" s="230">
        <f t="shared" si="1"/>
        <v>0.004915708014523427</v>
      </c>
      <c r="U32" s="229">
        <v>96.61500000000005</v>
      </c>
      <c r="V32" s="227">
        <v>236.36299999999997</v>
      </c>
      <c r="W32" s="228">
        <v>52.71000000000001</v>
      </c>
      <c r="X32" s="227">
        <v>61.54600000000001</v>
      </c>
      <c r="Y32" s="226">
        <f t="shared" si="6"/>
        <v>447.234</v>
      </c>
      <c r="Z32" s="225">
        <f t="shared" si="7"/>
        <v>-0.10236028566701072</v>
      </c>
    </row>
    <row r="33" spans="1:26" ht="18.75" customHeight="1">
      <c r="A33" s="233" t="s">
        <v>423</v>
      </c>
      <c r="B33" s="497" t="s">
        <v>424</v>
      </c>
      <c r="C33" s="231">
        <v>37.550999999999995</v>
      </c>
      <c r="D33" s="227">
        <v>49.516999999999996</v>
      </c>
      <c r="E33" s="228">
        <v>0.7390000000000001</v>
      </c>
      <c r="F33" s="227">
        <v>2.1529999999999996</v>
      </c>
      <c r="G33" s="226">
        <f t="shared" si="2"/>
        <v>89.96</v>
      </c>
      <c r="H33" s="230">
        <f t="shared" si="0"/>
        <v>0.0041335065644458515</v>
      </c>
      <c r="I33" s="229">
        <v>30.301</v>
      </c>
      <c r="J33" s="227">
        <v>20.152</v>
      </c>
      <c r="K33" s="228">
        <v>0.11800000000000001</v>
      </c>
      <c r="L33" s="227">
        <v>0.41100000000000003</v>
      </c>
      <c r="M33" s="226">
        <f t="shared" si="3"/>
        <v>50.982000000000006</v>
      </c>
      <c r="N33" s="232">
        <f t="shared" si="4"/>
        <v>0.7645443489859163</v>
      </c>
      <c r="O33" s="231">
        <v>145.548</v>
      </c>
      <c r="P33" s="227">
        <v>231.08100000000005</v>
      </c>
      <c r="Q33" s="228">
        <v>2.7819999999999996</v>
      </c>
      <c r="R33" s="227">
        <v>4.353</v>
      </c>
      <c r="S33" s="226">
        <f t="shared" si="5"/>
        <v>383.764</v>
      </c>
      <c r="T33" s="230">
        <f t="shared" si="1"/>
        <v>0.00469908649907354</v>
      </c>
      <c r="U33" s="229">
        <v>103.289</v>
      </c>
      <c r="V33" s="227">
        <v>149.32800000000003</v>
      </c>
      <c r="W33" s="228">
        <v>2.529</v>
      </c>
      <c r="X33" s="227">
        <v>3.8509999999999995</v>
      </c>
      <c r="Y33" s="226">
        <f t="shared" si="6"/>
        <v>258.997</v>
      </c>
      <c r="Z33" s="225">
        <f t="shared" si="7"/>
        <v>0.48173144862681805</v>
      </c>
    </row>
    <row r="34" spans="1:26" ht="18.75" customHeight="1">
      <c r="A34" s="233" t="s">
        <v>423</v>
      </c>
      <c r="B34" s="497" t="s">
        <v>435</v>
      </c>
      <c r="C34" s="231">
        <v>10.34</v>
      </c>
      <c r="D34" s="227">
        <v>17.763</v>
      </c>
      <c r="E34" s="228">
        <v>25.434</v>
      </c>
      <c r="F34" s="227">
        <v>22.383000000000003</v>
      </c>
      <c r="G34" s="226">
        <f t="shared" si="2"/>
        <v>75.92000000000002</v>
      </c>
      <c r="H34" s="230">
        <f t="shared" si="0"/>
        <v>0.003488392823173957</v>
      </c>
      <c r="I34" s="229">
        <v>15.5</v>
      </c>
      <c r="J34" s="227">
        <v>21.84</v>
      </c>
      <c r="K34" s="228">
        <v>5.476999999999999</v>
      </c>
      <c r="L34" s="227">
        <v>8.163000000000002</v>
      </c>
      <c r="M34" s="226">
        <f t="shared" si="3"/>
        <v>50.980000000000004</v>
      </c>
      <c r="N34" s="232">
        <f t="shared" si="4"/>
        <v>0.4892114554727347</v>
      </c>
      <c r="O34" s="231">
        <v>98.419</v>
      </c>
      <c r="P34" s="227">
        <v>90.77799999999999</v>
      </c>
      <c r="Q34" s="228">
        <v>67.307</v>
      </c>
      <c r="R34" s="227">
        <v>89.48700000000002</v>
      </c>
      <c r="S34" s="226">
        <f t="shared" si="5"/>
        <v>345.99100000000004</v>
      </c>
      <c r="T34" s="230">
        <f t="shared" si="1"/>
        <v>0.004236566319146541</v>
      </c>
      <c r="U34" s="229">
        <v>52.65</v>
      </c>
      <c r="V34" s="227">
        <v>45.041000000000004</v>
      </c>
      <c r="W34" s="228">
        <v>47.411</v>
      </c>
      <c r="X34" s="227">
        <v>51.27399999999999</v>
      </c>
      <c r="Y34" s="226">
        <f t="shared" si="6"/>
        <v>196.37599999999998</v>
      </c>
      <c r="Z34" s="225">
        <f t="shared" si="7"/>
        <v>0.7618802705014873</v>
      </c>
    </row>
    <row r="35" spans="1:26" ht="18.75" customHeight="1">
      <c r="A35" s="233" t="s">
        <v>379</v>
      </c>
      <c r="B35" s="497" t="s">
        <v>380</v>
      </c>
      <c r="C35" s="231">
        <v>15.336</v>
      </c>
      <c r="D35" s="227">
        <v>46.15</v>
      </c>
      <c r="E35" s="228">
        <v>0.8200000000000001</v>
      </c>
      <c r="F35" s="227">
        <v>1.608</v>
      </c>
      <c r="G35" s="226">
        <f t="shared" si="2"/>
        <v>63.913999999999994</v>
      </c>
      <c r="H35" s="230">
        <f t="shared" si="0"/>
        <v>0.002936737867496578</v>
      </c>
      <c r="I35" s="229">
        <v>12.405999999999999</v>
      </c>
      <c r="J35" s="227">
        <v>39.467</v>
      </c>
      <c r="K35" s="228">
        <v>0.24600000000000002</v>
      </c>
      <c r="L35" s="227">
        <v>3.44</v>
      </c>
      <c r="M35" s="226">
        <f t="shared" si="3"/>
        <v>55.559</v>
      </c>
      <c r="N35" s="232">
        <f t="shared" si="4"/>
        <v>0.1503806763980633</v>
      </c>
      <c r="O35" s="231">
        <v>56.992</v>
      </c>
      <c r="P35" s="227">
        <v>144.74900000000002</v>
      </c>
      <c r="Q35" s="228">
        <v>1.47</v>
      </c>
      <c r="R35" s="227">
        <v>2.153</v>
      </c>
      <c r="S35" s="226">
        <f t="shared" si="5"/>
        <v>205.364</v>
      </c>
      <c r="T35" s="230">
        <f t="shared" si="1"/>
        <v>0.0025146266971256773</v>
      </c>
      <c r="U35" s="229">
        <v>59.02300000000001</v>
      </c>
      <c r="V35" s="227">
        <v>135.239</v>
      </c>
      <c r="W35" s="228">
        <v>3.365999999999999</v>
      </c>
      <c r="X35" s="227">
        <v>14.549999999999997</v>
      </c>
      <c r="Y35" s="226">
        <f t="shared" si="6"/>
        <v>212.178</v>
      </c>
      <c r="Z35" s="225">
        <f t="shared" si="7"/>
        <v>-0.03211454533457758</v>
      </c>
    </row>
    <row r="36" spans="1:26" ht="18.75" customHeight="1">
      <c r="A36" s="233" t="s">
        <v>383</v>
      </c>
      <c r="B36" s="497" t="s">
        <v>384</v>
      </c>
      <c r="C36" s="231">
        <v>11.380999999999998</v>
      </c>
      <c r="D36" s="227">
        <v>26.607000000000003</v>
      </c>
      <c r="E36" s="228">
        <v>12.073</v>
      </c>
      <c r="F36" s="227">
        <v>13.518</v>
      </c>
      <c r="G36" s="226">
        <f t="shared" si="2"/>
        <v>63.579</v>
      </c>
      <c r="H36" s="230">
        <f t="shared" si="0"/>
        <v>0.0029213451963195068</v>
      </c>
      <c r="I36" s="229">
        <v>31.553000000000004</v>
      </c>
      <c r="J36" s="227">
        <v>33.67199999999999</v>
      </c>
      <c r="K36" s="228">
        <v>7.793999999999999</v>
      </c>
      <c r="L36" s="227">
        <v>8.294</v>
      </c>
      <c r="M36" s="226">
        <f t="shared" si="3"/>
        <v>81.31299999999999</v>
      </c>
      <c r="N36" s="232">
        <f t="shared" si="4"/>
        <v>-0.2180955074834281</v>
      </c>
      <c r="O36" s="231">
        <v>93.36300000000003</v>
      </c>
      <c r="P36" s="227">
        <v>110.80800000000002</v>
      </c>
      <c r="Q36" s="228">
        <v>54.44900000000001</v>
      </c>
      <c r="R36" s="227">
        <v>54.763999999999996</v>
      </c>
      <c r="S36" s="226">
        <f t="shared" si="5"/>
        <v>313.38400000000007</v>
      </c>
      <c r="T36" s="230">
        <f t="shared" si="1"/>
        <v>0.0038373024135293114</v>
      </c>
      <c r="U36" s="229">
        <v>82.77100000000002</v>
      </c>
      <c r="V36" s="227">
        <v>125.16699999999994</v>
      </c>
      <c r="W36" s="228">
        <v>34.03300000000001</v>
      </c>
      <c r="X36" s="227">
        <v>32.92100000000001</v>
      </c>
      <c r="Y36" s="226">
        <f t="shared" si="6"/>
        <v>274.892</v>
      </c>
      <c r="Z36" s="225">
        <f t="shared" si="7"/>
        <v>0.1400259010811522</v>
      </c>
    </row>
    <row r="37" spans="1:26" ht="18.75" customHeight="1">
      <c r="A37" s="233" t="s">
        <v>425</v>
      </c>
      <c r="B37" s="497" t="s">
        <v>426</v>
      </c>
      <c r="C37" s="231">
        <v>1.431</v>
      </c>
      <c r="D37" s="227">
        <v>7.006</v>
      </c>
      <c r="E37" s="228">
        <v>30.254999999999995</v>
      </c>
      <c r="F37" s="227">
        <v>24.682000000000002</v>
      </c>
      <c r="G37" s="226">
        <f t="shared" si="2"/>
        <v>63.373999999999995</v>
      </c>
      <c r="H37" s="230">
        <f t="shared" si="0"/>
        <v>0.002911925800524582</v>
      </c>
      <c r="I37" s="229">
        <v>36.467</v>
      </c>
      <c r="J37" s="227">
        <v>31.725</v>
      </c>
      <c r="K37" s="228">
        <v>12.168000000000001</v>
      </c>
      <c r="L37" s="227">
        <v>15.119</v>
      </c>
      <c r="M37" s="226">
        <f t="shared" si="3"/>
        <v>95.47900000000001</v>
      </c>
      <c r="N37" s="232">
        <f t="shared" si="4"/>
        <v>-0.336251950690728</v>
      </c>
      <c r="O37" s="231">
        <v>13.062</v>
      </c>
      <c r="P37" s="227">
        <v>32.397</v>
      </c>
      <c r="Q37" s="228">
        <v>98.822</v>
      </c>
      <c r="R37" s="227">
        <v>95.36099999999999</v>
      </c>
      <c r="S37" s="226">
        <f t="shared" si="5"/>
        <v>239.642</v>
      </c>
      <c r="T37" s="230">
        <f t="shared" si="1"/>
        <v>0.002934351546291422</v>
      </c>
      <c r="U37" s="229">
        <v>109.848</v>
      </c>
      <c r="V37" s="227">
        <v>125.873</v>
      </c>
      <c r="W37" s="228">
        <v>59.33899999999999</v>
      </c>
      <c r="X37" s="227">
        <v>68.69299999999998</v>
      </c>
      <c r="Y37" s="226">
        <f t="shared" si="6"/>
        <v>363.753</v>
      </c>
      <c r="Z37" s="225">
        <f t="shared" si="7"/>
        <v>-0.34119581144347944</v>
      </c>
    </row>
    <row r="38" spans="1:26" ht="18.75" customHeight="1">
      <c r="A38" s="233" t="s">
        <v>464</v>
      </c>
      <c r="B38" s="497" t="s">
        <v>465</v>
      </c>
      <c r="C38" s="231">
        <v>10.98</v>
      </c>
      <c r="D38" s="227">
        <v>51</v>
      </c>
      <c r="E38" s="228">
        <v>0</v>
      </c>
      <c r="F38" s="227">
        <v>0</v>
      </c>
      <c r="G38" s="226">
        <f t="shared" si="2"/>
        <v>61.980000000000004</v>
      </c>
      <c r="H38" s="230">
        <f t="shared" si="0"/>
        <v>0.0028478739091190967</v>
      </c>
      <c r="I38" s="229">
        <v>5.5</v>
      </c>
      <c r="J38" s="227">
        <v>8.7</v>
      </c>
      <c r="K38" s="228">
        <v>5.22</v>
      </c>
      <c r="L38" s="227">
        <v>7.039999999999999</v>
      </c>
      <c r="M38" s="226">
        <f t="shared" si="3"/>
        <v>26.459999999999997</v>
      </c>
      <c r="N38" s="232">
        <f t="shared" si="4"/>
        <v>1.3424036281179141</v>
      </c>
      <c r="O38" s="231">
        <v>52.449999999999996</v>
      </c>
      <c r="P38" s="227">
        <v>161.222</v>
      </c>
      <c r="Q38" s="228">
        <v>0.09000000000000001</v>
      </c>
      <c r="R38" s="227">
        <v>0.2</v>
      </c>
      <c r="S38" s="226">
        <f t="shared" si="5"/>
        <v>213.962</v>
      </c>
      <c r="T38" s="230">
        <f t="shared" si="1"/>
        <v>0.0026199068842173126</v>
      </c>
      <c r="U38" s="229">
        <v>35.403999999999996</v>
      </c>
      <c r="V38" s="227">
        <v>64.74</v>
      </c>
      <c r="W38" s="228">
        <v>18.816</v>
      </c>
      <c r="X38" s="227">
        <v>22.375</v>
      </c>
      <c r="Y38" s="226">
        <f t="shared" si="6"/>
        <v>141.33499999999998</v>
      </c>
      <c r="Z38" s="225">
        <f t="shared" si="7"/>
        <v>0.5138642232992536</v>
      </c>
    </row>
    <row r="39" spans="1:26" ht="18.75" customHeight="1">
      <c r="A39" s="233" t="s">
        <v>391</v>
      </c>
      <c r="B39" s="497" t="s">
        <v>392</v>
      </c>
      <c r="C39" s="231">
        <v>6.259</v>
      </c>
      <c r="D39" s="227">
        <v>32.769</v>
      </c>
      <c r="E39" s="228">
        <v>8.434</v>
      </c>
      <c r="F39" s="227">
        <v>13.351999999999999</v>
      </c>
      <c r="G39" s="226">
        <f t="shared" si="2"/>
        <v>60.81399999999999</v>
      </c>
      <c r="H39" s="230">
        <f t="shared" si="0"/>
        <v>0.0027942982237684527</v>
      </c>
      <c r="I39" s="229">
        <v>4.436</v>
      </c>
      <c r="J39" s="227">
        <v>15.146999999999998</v>
      </c>
      <c r="K39" s="228">
        <v>12.294</v>
      </c>
      <c r="L39" s="227">
        <v>4.912999999999999</v>
      </c>
      <c r="M39" s="226">
        <f t="shared" si="3"/>
        <v>36.79</v>
      </c>
      <c r="N39" s="232">
        <f t="shared" si="4"/>
        <v>0.6530035335689044</v>
      </c>
      <c r="O39" s="231">
        <v>33.183</v>
      </c>
      <c r="P39" s="227">
        <v>157.024</v>
      </c>
      <c r="Q39" s="228">
        <v>33.289000000000016</v>
      </c>
      <c r="R39" s="227">
        <v>57.22700000000001</v>
      </c>
      <c r="S39" s="226">
        <f t="shared" si="5"/>
        <v>280.723</v>
      </c>
      <c r="T39" s="230">
        <f t="shared" si="1"/>
        <v>0.003437377292501176</v>
      </c>
      <c r="U39" s="229">
        <v>25.473</v>
      </c>
      <c r="V39" s="227">
        <v>88.307</v>
      </c>
      <c r="W39" s="228">
        <v>17.465</v>
      </c>
      <c r="X39" s="227">
        <v>15.401</v>
      </c>
      <c r="Y39" s="226">
        <f t="shared" si="6"/>
        <v>146.64600000000002</v>
      </c>
      <c r="Z39" s="225">
        <f t="shared" si="7"/>
        <v>0.9142901954366296</v>
      </c>
    </row>
    <row r="40" spans="1:26" ht="18.75" customHeight="1">
      <c r="A40" s="233" t="s">
        <v>385</v>
      </c>
      <c r="B40" s="497" t="s">
        <v>386</v>
      </c>
      <c r="C40" s="231">
        <v>29.312999999999995</v>
      </c>
      <c r="D40" s="227">
        <v>28.03</v>
      </c>
      <c r="E40" s="228">
        <v>0.35</v>
      </c>
      <c r="F40" s="227">
        <v>1.225</v>
      </c>
      <c r="G40" s="226">
        <f t="shared" si="2"/>
        <v>58.918</v>
      </c>
      <c r="H40" s="230">
        <f t="shared" si="0"/>
        <v>0.002707180299733445</v>
      </c>
      <c r="I40" s="229">
        <v>31.620000000000005</v>
      </c>
      <c r="J40" s="227">
        <v>32.16</v>
      </c>
      <c r="K40" s="228">
        <v>0.266</v>
      </c>
      <c r="L40" s="227">
        <v>0.157</v>
      </c>
      <c r="M40" s="226">
        <f t="shared" si="3"/>
        <v>64.203</v>
      </c>
      <c r="N40" s="232">
        <f t="shared" si="4"/>
        <v>-0.08231702568415811</v>
      </c>
      <c r="O40" s="231">
        <v>129.458</v>
      </c>
      <c r="P40" s="227">
        <v>120.93700000000003</v>
      </c>
      <c r="Q40" s="228">
        <v>0.47</v>
      </c>
      <c r="R40" s="227">
        <v>1.318</v>
      </c>
      <c r="S40" s="226">
        <f t="shared" si="5"/>
        <v>252.18300000000005</v>
      </c>
      <c r="T40" s="230">
        <f t="shared" si="1"/>
        <v>0.003087912703108845</v>
      </c>
      <c r="U40" s="229">
        <v>143.525</v>
      </c>
      <c r="V40" s="227">
        <v>166.966</v>
      </c>
      <c r="W40" s="228">
        <v>0.598</v>
      </c>
      <c r="X40" s="227">
        <v>1.057</v>
      </c>
      <c r="Y40" s="226">
        <f t="shared" si="6"/>
        <v>312.146</v>
      </c>
      <c r="Z40" s="225">
        <f t="shared" si="7"/>
        <v>-0.19209920998507102</v>
      </c>
    </row>
    <row r="41" spans="1:26" ht="18.75" customHeight="1">
      <c r="A41" s="233" t="s">
        <v>456</v>
      </c>
      <c r="B41" s="497" t="s">
        <v>457</v>
      </c>
      <c r="C41" s="231">
        <v>10.719999999999999</v>
      </c>
      <c r="D41" s="227">
        <v>25.236000000000004</v>
      </c>
      <c r="E41" s="228">
        <v>7.491</v>
      </c>
      <c r="F41" s="227">
        <v>14.78</v>
      </c>
      <c r="G41" s="226">
        <f t="shared" si="2"/>
        <v>58.227000000000004</v>
      </c>
      <c r="H41" s="230">
        <f t="shared" si="0"/>
        <v>0.0026754300436637245</v>
      </c>
      <c r="I41" s="229">
        <v>24.761</v>
      </c>
      <c r="J41" s="227">
        <v>56.207</v>
      </c>
      <c r="K41" s="228">
        <v>40.962999999999994</v>
      </c>
      <c r="L41" s="227">
        <v>46.489000000000004</v>
      </c>
      <c r="M41" s="226">
        <f t="shared" si="3"/>
        <v>168.42000000000002</v>
      </c>
      <c r="N41" s="232">
        <f t="shared" si="4"/>
        <v>-0.654275026718917</v>
      </c>
      <c r="O41" s="231">
        <v>45.393</v>
      </c>
      <c r="P41" s="227">
        <v>84.397</v>
      </c>
      <c r="Q41" s="228">
        <v>36.245000000000005</v>
      </c>
      <c r="R41" s="227">
        <v>64.89599999999999</v>
      </c>
      <c r="S41" s="226">
        <f t="shared" si="5"/>
        <v>230.931</v>
      </c>
      <c r="T41" s="230">
        <f t="shared" si="1"/>
        <v>0.0028276877047288223</v>
      </c>
      <c r="U41" s="229">
        <v>202.72799999999998</v>
      </c>
      <c r="V41" s="227">
        <v>354.704</v>
      </c>
      <c r="W41" s="228">
        <v>63.278999999999996</v>
      </c>
      <c r="X41" s="227">
        <v>104.615</v>
      </c>
      <c r="Y41" s="226">
        <f t="shared" si="6"/>
        <v>725.326</v>
      </c>
      <c r="Z41" s="225">
        <f t="shared" si="7"/>
        <v>-0.6816176450313376</v>
      </c>
    </row>
    <row r="42" spans="1:26" ht="18.75" customHeight="1">
      <c r="A42" s="233" t="s">
        <v>411</v>
      </c>
      <c r="B42" s="497" t="s">
        <v>412</v>
      </c>
      <c r="C42" s="231">
        <v>0</v>
      </c>
      <c r="D42" s="227">
        <v>0</v>
      </c>
      <c r="E42" s="228">
        <v>24.313</v>
      </c>
      <c r="F42" s="227">
        <v>30.291</v>
      </c>
      <c r="G42" s="226">
        <f t="shared" si="2"/>
        <v>54.604</v>
      </c>
      <c r="H42" s="230">
        <f t="shared" si="0"/>
        <v>0.002508959453590499</v>
      </c>
      <c r="I42" s="229"/>
      <c r="J42" s="227"/>
      <c r="K42" s="228">
        <v>16.142999999999997</v>
      </c>
      <c r="L42" s="227">
        <v>14.495</v>
      </c>
      <c r="M42" s="226">
        <f t="shared" si="3"/>
        <v>30.637999999999998</v>
      </c>
      <c r="N42" s="232">
        <f t="shared" si="4"/>
        <v>0.7822312161368237</v>
      </c>
      <c r="O42" s="231">
        <v>1.5</v>
      </c>
      <c r="P42" s="227">
        <v>2.3</v>
      </c>
      <c r="Q42" s="228">
        <v>114.22800000000001</v>
      </c>
      <c r="R42" s="227">
        <v>146.284</v>
      </c>
      <c r="S42" s="226">
        <f t="shared" si="5"/>
        <v>264.312</v>
      </c>
      <c r="T42" s="230">
        <f t="shared" si="1"/>
        <v>0.0032364290312356697</v>
      </c>
      <c r="U42" s="229"/>
      <c r="V42" s="227"/>
      <c r="W42" s="228">
        <v>45.065000000000005</v>
      </c>
      <c r="X42" s="227">
        <v>45.86900000000001</v>
      </c>
      <c r="Y42" s="226">
        <f t="shared" si="6"/>
        <v>90.93400000000001</v>
      </c>
      <c r="Z42" s="225">
        <f t="shared" si="7"/>
        <v>1.9066355818505727</v>
      </c>
    </row>
    <row r="43" spans="1:26" ht="18.75" customHeight="1">
      <c r="A43" s="233" t="s">
        <v>466</v>
      </c>
      <c r="B43" s="497" t="s">
        <v>466</v>
      </c>
      <c r="C43" s="231">
        <v>8.48</v>
      </c>
      <c r="D43" s="227">
        <v>33.121</v>
      </c>
      <c r="E43" s="228">
        <v>0.9099999999999999</v>
      </c>
      <c r="F43" s="227">
        <v>2.9739999999999998</v>
      </c>
      <c r="G43" s="226">
        <f t="shared" si="2"/>
        <v>45.48499999999999</v>
      </c>
      <c r="H43" s="230">
        <f t="shared" si="0"/>
        <v>0.002089957159668959</v>
      </c>
      <c r="I43" s="229">
        <v>3.5599999999999996</v>
      </c>
      <c r="J43" s="227">
        <v>12.06</v>
      </c>
      <c r="K43" s="228">
        <v>9.57</v>
      </c>
      <c r="L43" s="227">
        <v>12.097</v>
      </c>
      <c r="M43" s="226">
        <f t="shared" si="3"/>
        <v>37.287</v>
      </c>
      <c r="N43" s="232">
        <f t="shared" si="4"/>
        <v>0.21986215034730594</v>
      </c>
      <c r="O43" s="231">
        <v>40.239999999999995</v>
      </c>
      <c r="P43" s="227">
        <v>112.621</v>
      </c>
      <c r="Q43" s="228">
        <v>2.692</v>
      </c>
      <c r="R43" s="227">
        <v>7.610000000000001</v>
      </c>
      <c r="S43" s="226">
        <f t="shared" si="5"/>
        <v>163.163</v>
      </c>
      <c r="T43" s="230">
        <f t="shared" si="1"/>
        <v>0.0019978868535045916</v>
      </c>
      <c r="U43" s="229">
        <v>59.309999999999995</v>
      </c>
      <c r="V43" s="227">
        <v>87.52000000000001</v>
      </c>
      <c r="W43" s="228">
        <v>40.602</v>
      </c>
      <c r="X43" s="227">
        <v>44.959</v>
      </c>
      <c r="Y43" s="226">
        <f t="shared" si="6"/>
        <v>232.39100000000002</v>
      </c>
      <c r="Z43" s="225">
        <f t="shared" si="7"/>
        <v>-0.29789449677483204</v>
      </c>
    </row>
    <row r="44" spans="1:26" ht="18.75" customHeight="1">
      <c r="A44" s="233" t="s">
        <v>407</v>
      </c>
      <c r="B44" s="497" t="s">
        <v>408</v>
      </c>
      <c r="C44" s="231">
        <v>0</v>
      </c>
      <c r="D44" s="227">
        <v>0</v>
      </c>
      <c r="E44" s="228">
        <v>17.666</v>
      </c>
      <c r="F44" s="227">
        <v>20.047</v>
      </c>
      <c r="G44" s="226">
        <f t="shared" si="2"/>
        <v>37.713</v>
      </c>
      <c r="H44" s="230">
        <f t="shared" si="0"/>
        <v>0.0017328471883608983</v>
      </c>
      <c r="I44" s="229">
        <v>8.534</v>
      </c>
      <c r="J44" s="227">
        <v>8.589</v>
      </c>
      <c r="K44" s="228">
        <v>16.45</v>
      </c>
      <c r="L44" s="227">
        <v>18.746</v>
      </c>
      <c r="M44" s="226">
        <f t="shared" si="3"/>
        <v>52.319</v>
      </c>
      <c r="N44" s="232">
        <f t="shared" si="4"/>
        <v>-0.279172002522984</v>
      </c>
      <c r="O44" s="231">
        <v>0</v>
      </c>
      <c r="P44" s="227">
        <v>0</v>
      </c>
      <c r="Q44" s="228">
        <v>63.051</v>
      </c>
      <c r="R44" s="227">
        <v>80.82000000000001</v>
      </c>
      <c r="S44" s="226">
        <f t="shared" si="5"/>
        <v>143.871</v>
      </c>
      <c r="T44" s="230">
        <f t="shared" si="1"/>
        <v>0.0017616615255944</v>
      </c>
      <c r="U44" s="229">
        <v>35.092</v>
      </c>
      <c r="V44" s="227">
        <v>41.742999999999995</v>
      </c>
      <c r="W44" s="228">
        <v>40.155</v>
      </c>
      <c r="X44" s="227">
        <v>81.47</v>
      </c>
      <c r="Y44" s="226">
        <f t="shared" si="6"/>
        <v>198.45999999999998</v>
      </c>
      <c r="Z44" s="225">
        <f t="shared" si="7"/>
        <v>-0.27506298498437964</v>
      </c>
    </row>
    <row r="45" spans="1:26" ht="18.75" customHeight="1">
      <c r="A45" s="233" t="s">
        <v>441</v>
      </c>
      <c r="B45" s="497" t="s">
        <v>441</v>
      </c>
      <c r="C45" s="231">
        <v>13.017</v>
      </c>
      <c r="D45" s="227">
        <v>16.016</v>
      </c>
      <c r="E45" s="228">
        <v>1.28</v>
      </c>
      <c r="F45" s="227">
        <v>5.56</v>
      </c>
      <c r="G45" s="226">
        <f t="shared" si="2"/>
        <v>35.873</v>
      </c>
      <c r="H45" s="230">
        <f t="shared" si="0"/>
        <v>0.0016483023675674304</v>
      </c>
      <c r="I45" s="229">
        <v>10.065</v>
      </c>
      <c r="J45" s="227">
        <v>16.471</v>
      </c>
      <c r="K45" s="228">
        <v>0</v>
      </c>
      <c r="L45" s="227">
        <v>0</v>
      </c>
      <c r="M45" s="226">
        <f t="shared" si="3"/>
        <v>26.536</v>
      </c>
      <c r="N45" s="232">
        <f t="shared" si="4"/>
        <v>0.3518616219475428</v>
      </c>
      <c r="O45" s="231">
        <v>41.591</v>
      </c>
      <c r="P45" s="227">
        <v>62.833999999999996</v>
      </c>
      <c r="Q45" s="228">
        <v>1.32</v>
      </c>
      <c r="R45" s="227">
        <v>5.909999999999999</v>
      </c>
      <c r="S45" s="226">
        <f t="shared" si="5"/>
        <v>111.65499999999999</v>
      </c>
      <c r="T45" s="230">
        <f t="shared" si="1"/>
        <v>0.0013671853093413036</v>
      </c>
      <c r="U45" s="229">
        <v>33.531000000000006</v>
      </c>
      <c r="V45" s="227">
        <v>60.821000000000005</v>
      </c>
      <c r="W45" s="228">
        <v>0.30000000000000004</v>
      </c>
      <c r="X45" s="227">
        <v>0.44000000000000006</v>
      </c>
      <c r="Y45" s="226">
        <f t="shared" si="6"/>
        <v>95.092</v>
      </c>
      <c r="Z45" s="225">
        <f t="shared" si="7"/>
        <v>0.17417869011062947</v>
      </c>
    </row>
    <row r="46" spans="1:26" ht="18.75" customHeight="1">
      <c r="A46" s="233" t="s">
        <v>393</v>
      </c>
      <c r="B46" s="497" t="s">
        <v>394</v>
      </c>
      <c r="C46" s="231">
        <v>10.100999999999997</v>
      </c>
      <c r="D46" s="227">
        <v>24.961000000000006</v>
      </c>
      <c r="E46" s="228">
        <v>0.4</v>
      </c>
      <c r="F46" s="227">
        <v>0.4</v>
      </c>
      <c r="G46" s="226">
        <f t="shared" si="2"/>
        <v>35.862</v>
      </c>
      <c r="H46" s="230">
        <f t="shared" si="0"/>
        <v>0.0016477969365735565</v>
      </c>
      <c r="I46" s="229">
        <v>5.907</v>
      </c>
      <c r="J46" s="227">
        <v>22.523000000000003</v>
      </c>
      <c r="K46" s="228">
        <v>6.430000000000001</v>
      </c>
      <c r="L46" s="227">
        <v>6.659999999999999</v>
      </c>
      <c r="M46" s="226">
        <f t="shared" si="3"/>
        <v>41.52</v>
      </c>
      <c r="N46" s="232">
        <f t="shared" si="4"/>
        <v>-0.13627167630057802</v>
      </c>
      <c r="O46" s="231">
        <v>37.78800000000002</v>
      </c>
      <c r="P46" s="227">
        <v>95.45200000000001</v>
      </c>
      <c r="Q46" s="228">
        <v>1.2510000000000001</v>
      </c>
      <c r="R46" s="227">
        <v>1.291</v>
      </c>
      <c r="S46" s="226">
        <f t="shared" si="5"/>
        <v>135.78200000000004</v>
      </c>
      <c r="T46" s="230">
        <f t="shared" si="1"/>
        <v>0.0016626139059870222</v>
      </c>
      <c r="U46" s="229">
        <v>36.08700000000002</v>
      </c>
      <c r="V46" s="227">
        <v>96.10800000000002</v>
      </c>
      <c r="W46" s="228">
        <v>25.705000000000002</v>
      </c>
      <c r="X46" s="227">
        <v>30.725</v>
      </c>
      <c r="Y46" s="226">
        <f t="shared" si="6"/>
        <v>188.62500000000006</v>
      </c>
      <c r="Z46" s="225">
        <f t="shared" si="7"/>
        <v>-0.2801484426772697</v>
      </c>
    </row>
    <row r="47" spans="1:26" ht="18.75" customHeight="1">
      <c r="A47" s="233" t="s">
        <v>423</v>
      </c>
      <c r="B47" s="497" t="s">
        <v>467</v>
      </c>
      <c r="C47" s="231">
        <v>0</v>
      </c>
      <c r="D47" s="227">
        <v>0</v>
      </c>
      <c r="E47" s="228">
        <v>9.36</v>
      </c>
      <c r="F47" s="227">
        <v>25.248999999999995</v>
      </c>
      <c r="G47" s="226">
        <f t="shared" si="2"/>
        <v>34.608999999999995</v>
      </c>
      <c r="H47" s="230">
        <f t="shared" si="0"/>
        <v>0.0015902237515440915</v>
      </c>
      <c r="I47" s="229"/>
      <c r="J47" s="227"/>
      <c r="K47" s="228">
        <v>0.166</v>
      </c>
      <c r="L47" s="227">
        <v>0.31900000000000006</v>
      </c>
      <c r="M47" s="226">
        <f t="shared" si="3"/>
        <v>0.4850000000000001</v>
      </c>
      <c r="N47" s="232">
        <f t="shared" si="4"/>
        <v>70.35876288659792</v>
      </c>
      <c r="O47" s="231">
        <v>14.6</v>
      </c>
      <c r="P47" s="227">
        <v>87.8</v>
      </c>
      <c r="Q47" s="228">
        <v>18.726000000000003</v>
      </c>
      <c r="R47" s="227">
        <v>40.470000000000006</v>
      </c>
      <c r="S47" s="226">
        <f t="shared" si="5"/>
        <v>161.596</v>
      </c>
      <c r="T47" s="230">
        <f t="shared" si="1"/>
        <v>0.0019786993618585583</v>
      </c>
      <c r="U47" s="229">
        <v>1.9</v>
      </c>
      <c r="V47" s="227">
        <v>2.3</v>
      </c>
      <c r="W47" s="228">
        <v>1.3709999999999998</v>
      </c>
      <c r="X47" s="227">
        <v>1.5590000000000002</v>
      </c>
      <c r="Y47" s="226">
        <f t="shared" si="6"/>
        <v>7.129999999999999</v>
      </c>
      <c r="Z47" s="225" t="str">
        <f t="shared" si="7"/>
        <v>  *  </v>
      </c>
    </row>
    <row r="48" spans="1:26" ht="18.75" customHeight="1">
      <c r="A48" s="233" t="s">
        <v>468</v>
      </c>
      <c r="B48" s="497" t="s">
        <v>469</v>
      </c>
      <c r="C48" s="231">
        <v>6.5</v>
      </c>
      <c r="D48" s="227">
        <v>11.9</v>
      </c>
      <c r="E48" s="228">
        <v>8.04</v>
      </c>
      <c r="F48" s="227">
        <v>7.83</v>
      </c>
      <c r="G48" s="226">
        <f t="shared" si="2"/>
        <v>34.269999999999996</v>
      </c>
      <c r="H48" s="230">
        <f t="shared" si="0"/>
        <v>0.0015746472872783385</v>
      </c>
      <c r="I48" s="229">
        <v>24.92</v>
      </c>
      <c r="J48" s="227">
        <v>30.421999999999997</v>
      </c>
      <c r="K48" s="228">
        <v>5.776</v>
      </c>
      <c r="L48" s="227">
        <v>4.215</v>
      </c>
      <c r="M48" s="226">
        <f t="shared" si="3"/>
        <v>65.333</v>
      </c>
      <c r="N48" s="232">
        <f t="shared" si="4"/>
        <v>-0.4754565074311604</v>
      </c>
      <c r="O48" s="231">
        <v>43.93</v>
      </c>
      <c r="P48" s="227">
        <v>71.56</v>
      </c>
      <c r="Q48" s="228">
        <v>33.379999999999995</v>
      </c>
      <c r="R48" s="227">
        <v>29.201</v>
      </c>
      <c r="S48" s="226">
        <f t="shared" si="5"/>
        <v>178.071</v>
      </c>
      <c r="T48" s="230">
        <f t="shared" si="1"/>
        <v>0.0021804312858332837</v>
      </c>
      <c r="U48" s="229">
        <v>80.65100000000001</v>
      </c>
      <c r="V48" s="227">
        <v>136.53</v>
      </c>
      <c r="W48" s="228">
        <v>30.836</v>
      </c>
      <c r="X48" s="227">
        <v>29.676999999999996</v>
      </c>
      <c r="Y48" s="226">
        <f t="shared" si="6"/>
        <v>277.694</v>
      </c>
      <c r="Z48" s="225">
        <f t="shared" si="7"/>
        <v>-0.3587509993013893</v>
      </c>
    </row>
    <row r="49" spans="1:26" ht="18.75" customHeight="1">
      <c r="A49" s="233" t="s">
        <v>450</v>
      </c>
      <c r="B49" s="497" t="s">
        <v>450</v>
      </c>
      <c r="C49" s="231">
        <v>6</v>
      </c>
      <c r="D49" s="227">
        <v>6</v>
      </c>
      <c r="E49" s="228">
        <v>7.432</v>
      </c>
      <c r="F49" s="227">
        <v>14.808</v>
      </c>
      <c r="G49" s="226">
        <f t="shared" si="2"/>
        <v>34.24</v>
      </c>
      <c r="H49" s="230">
        <f t="shared" si="0"/>
        <v>0.001573268839113228</v>
      </c>
      <c r="I49" s="229">
        <v>4.5</v>
      </c>
      <c r="J49" s="227">
        <v>8</v>
      </c>
      <c r="K49" s="228">
        <v>0.7050000000000001</v>
      </c>
      <c r="L49" s="227">
        <v>1.7850000000000001</v>
      </c>
      <c r="M49" s="226">
        <f t="shared" si="3"/>
        <v>14.99</v>
      </c>
      <c r="N49" s="232">
        <f t="shared" si="4"/>
        <v>1.28418945963976</v>
      </c>
      <c r="O49" s="231">
        <v>20.3</v>
      </c>
      <c r="P49" s="227">
        <v>22.1</v>
      </c>
      <c r="Q49" s="228">
        <v>25.374</v>
      </c>
      <c r="R49" s="227">
        <v>43.224000000000004</v>
      </c>
      <c r="S49" s="226">
        <f t="shared" si="5"/>
        <v>110.998</v>
      </c>
      <c r="T49" s="230">
        <f t="shared" si="1"/>
        <v>0.0013591405218419778</v>
      </c>
      <c r="U49" s="229">
        <v>19.3</v>
      </c>
      <c r="V49" s="227">
        <v>28.3</v>
      </c>
      <c r="W49" s="228">
        <v>19.552</v>
      </c>
      <c r="X49" s="227">
        <v>25.970999999999997</v>
      </c>
      <c r="Y49" s="226">
        <f t="shared" si="6"/>
        <v>93.12299999999999</v>
      </c>
      <c r="Z49" s="225">
        <f t="shared" si="7"/>
        <v>0.19195043115019939</v>
      </c>
    </row>
    <row r="50" spans="1:26" ht="18.75" customHeight="1">
      <c r="A50" s="233" t="s">
        <v>470</v>
      </c>
      <c r="B50" s="497" t="s">
        <v>470</v>
      </c>
      <c r="C50" s="231">
        <v>10.66</v>
      </c>
      <c r="D50" s="227">
        <v>20.4</v>
      </c>
      <c r="E50" s="228">
        <v>1.1600000000000001</v>
      </c>
      <c r="F50" s="227">
        <v>0.98</v>
      </c>
      <c r="G50" s="226">
        <f t="shared" si="2"/>
        <v>33.199999999999996</v>
      </c>
      <c r="H50" s="230">
        <f t="shared" si="0"/>
        <v>0.0015254826360560502</v>
      </c>
      <c r="I50" s="229">
        <v>3.2</v>
      </c>
      <c r="J50" s="227">
        <v>6.22</v>
      </c>
      <c r="K50" s="228">
        <v>5.5169999999999995</v>
      </c>
      <c r="L50" s="227">
        <v>6.540000000000001</v>
      </c>
      <c r="M50" s="226">
        <f t="shared" si="3"/>
        <v>21.477</v>
      </c>
      <c r="N50" s="232">
        <f t="shared" si="4"/>
        <v>0.5458397355310329</v>
      </c>
      <c r="O50" s="231">
        <v>24.320000000000004</v>
      </c>
      <c r="P50" s="227">
        <v>56.92</v>
      </c>
      <c r="Q50" s="228">
        <v>2.5320000000000005</v>
      </c>
      <c r="R50" s="227">
        <v>2.5449999999999995</v>
      </c>
      <c r="S50" s="226">
        <f t="shared" si="5"/>
        <v>86.31700000000001</v>
      </c>
      <c r="T50" s="230">
        <f t="shared" si="1"/>
        <v>0.0010569283448695834</v>
      </c>
      <c r="U50" s="229">
        <v>43.88999999999999</v>
      </c>
      <c r="V50" s="227">
        <v>59.3</v>
      </c>
      <c r="W50" s="228">
        <v>11.238999999999999</v>
      </c>
      <c r="X50" s="227">
        <v>14.764000000000001</v>
      </c>
      <c r="Y50" s="226">
        <f t="shared" si="6"/>
        <v>129.193</v>
      </c>
      <c r="Z50" s="225">
        <f t="shared" si="7"/>
        <v>-0.33187556601363855</v>
      </c>
    </row>
    <row r="51" spans="1:26" ht="18.75" customHeight="1">
      <c r="A51" s="233" t="s">
        <v>415</v>
      </c>
      <c r="B51" s="497" t="s">
        <v>416</v>
      </c>
      <c r="C51" s="231">
        <v>15.266</v>
      </c>
      <c r="D51" s="227">
        <v>13.55</v>
      </c>
      <c r="E51" s="228">
        <v>0.4</v>
      </c>
      <c r="F51" s="227">
        <v>0.7</v>
      </c>
      <c r="G51" s="226">
        <f t="shared" si="2"/>
        <v>29.916</v>
      </c>
      <c r="H51" s="230">
        <f t="shared" si="0"/>
        <v>0.0013745885102485784</v>
      </c>
      <c r="I51" s="229">
        <v>22.652</v>
      </c>
      <c r="J51" s="227">
        <v>12.257</v>
      </c>
      <c r="K51" s="228">
        <v>0.481</v>
      </c>
      <c r="L51" s="227">
        <v>0.29400000000000004</v>
      </c>
      <c r="M51" s="226">
        <f t="shared" si="3"/>
        <v>35.684</v>
      </c>
      <c r="N51" s="232">
        <f t="shared" si="4"/>
        <v>-0.16164107162874108</v>
      </c>
      <c r="O51" s="231">
        <v>63.22299999999999</v>
      </c>
      <c r="P51" s="227">
        <v>58.244</v>
      </c>
      <c r="Q51" s="228">
        <v>2.93</v>
      </c>
      <c r="R51" s="227">
        <v>1.7</v>
      </c>
      <c r="S51" s="226">
        <f t="shared" si="5"/>
        <v>126.097</v>
      </c>
      <c r="T51" s="230">
        <f t="shared" si="1"/>
        <v>0.0015440236975684956</v>
      </c>
      <c r="U51" s="229">
        <v>87.647</v>
      </c>
      <c r="V51" s="227">
        <v>48.449</v>
      </c>
      <c r="W51" s="228">
        <v>0.681</v>
      </c>
      <c r="X51" s="227">
        <v>3.261</v>
      </c>
      <c r="Y51" s="226">
        <f t="shared" si="6"/>
        <v>140.038</v>
      </c>
      <c r="Z51" s="225">
        <f t="shared" si="7"/>
        <v>-0.09955155029349183</v>
      </c>
    </row>
    <row r="52" spans="1:26" ht="18.75" customHeight="1">
      <c r="A52" s="233" t="s">
        <v>395</v>
      </c>
      <c r="B52" s="497" t="s">
        <v>396</v>
      </c>
      <c r="C52" s="231">
        <v>5.764</v>
      </c>
      <c r="D52" s="227">
        <v>17.915999999999997</v>
      </c>
      <c r="E52" s="228">
        <v>1.9500000000000002</v>
      </c>
      <c r="F52" s="227">
        <v>1.99</v>
      </c>
      <c r="G52" s="226">
        <f t="shared" si="2"/>
        <v>27.619999999999994</v>
      </c>
      <c r="H52" s="230">
        <f t="shared" si="0"/>
        <v>0.0012690912773454248</v>
      </c>
      <c r="I52" s="229">
        <v>7.52</v>
      </c>
      <c r="J52" s="227">
        <v>20.972999999999995</v>
      </c>
      <c r="K52" s="228">
        <v>1.86</v>
      </c>
      <c r="L52" s="227">
        <v>4.4</v>
      </c>
      <c r="M52" s="226">
        <f t="shared" si="3"/>
        <v>34.75299999999999</v>
      </c>
      <c r="N52" s="232">
        <f t="shared" si="4"/>
        <v>-0.20524846775817918</v>
      </c>
      <c r="O52" s="231">
        <v>27.157</v>
      </c>
      <c r="P52" s="227">
        <v>68.41100000000002</v>
      </c>
      <c r="Q52" s="228">
        <v>7.692999999999997</v>
      </c>
      <c r="R52" s="227">
        <v>8.802999999999997</v>
      </c>
      <c r="S52" s="226">
        <f t="shared" si="5"/>
        <v>112.06400000000001</v>
      </c>
      <c r="T52" s="230">
        <f t="shared" si="1"/>
        <v>0.0013721934038424064</v>
      </c>
      <c r="U52" s="229">
        <v>41.32900000000001</v>
      </c>
      <c r="V52" s="227">
        <v>99.97500000000005</v>
      </c>
      <c r="W52" s="228">
        <v>8.770000000000001</v>
      </c>
      <c r="X52" s="227">
        <v>12.94</v>
      </c>
      <c r="Y52" s="226">
        <f t="shared" si="6"/>
        <v>163.01400000000007</v>
      </c>
      <c r="Z52" s="225">
        <f t="shared" si="7"/>
        <v>-0.3125498423448295</v>
      </c>
    </row>
    <row r="53" spans="1:26" ht="18.75" customHeight="1">
      <c r="A53" s="233" t="s">
        <v>409</v>
      </c>
      <c r="B53" s="497" t="s">
        <v>410</v>
      </c>
      <c r="C53" s="231">
        <v>9.366999999999999</v>
      </c>
      <c r="D53" s="227">
        <v>6.579000000000001</v>
      </c>
      <c r="E53" s="228">
        <v>4.665</v>
      </c>
      <c r="F53" s="227">
        <v>4.984999999999999</v>
      </c>
      <c r="G53" s="226">
        <f t="shared" si="2"/>
        <v>25.596</v>
      </c>
      <c r="H53" s="230">
        <f t="shared" si="0"/>
        <v>0.0011760919744726104</v>
      </c>
      <c r="I53" s="229">
        <v>14.116</v>
      </c>
      <c r="J53" s="227">
        <v>8.063</v>
      </c>
      <c r="K53" s="228">
        <v>13.148</v>
      </c>
      <c r="L53" s="227">
        <v>13.852</v>
      </c>
      <c r="M53" s="226">
        <f t="shared" si="3"/>
        <v>49.179</v>
      </c>
      <c r="N53" s="232">
        <f t="shared" si="4"/>
        <v>-0.4795339474165803</v>
      </c>
      <c r="O53" s="231">
        <v>36.471</v>
      </c>
      <c r="P53" s="227">
        <v>25.925</v>
      </c>
      <c r="Q53" s="228">
        <v>16.748</v>
      </c>
      <c r="R53" s="227">
        <v>19.616999999999997</v>
      </c>
      <c r="S53" s="226">
        <f t="shared" si="5"/>
        <v>98.761</v>
      </c>
      <c r="T53" s="230">
        <f t="shared" si="1"/>
        <v>0.0012093017628933456</v>
      </c>
      <c r="U53" s="229">
        <v>59.89000000000001</v>
      </c>
      <c r="V53" s="227">
        <v>40.339000000000006</v>
      </c>
      <c r="W53" s="228">
        <v>32.494</v>
      </c>
      <c r="X53" s="227">
        <v>46.645999999999994</v>
      </c>
      <c r="Y53" s="226">
        <f t="shared" si="6"/>
        <v>179.369</v>
      </c>
      <c r="Z53" s="225">
        <f t="shared" si="7"/>
        <v>-0.44939761051240745</v>
      </c>
    </row>
    <row r="54" spans="1:26" ht="18.75" customHeight="1">
      <c r="A54" s="233" t="s">
        <v>430</v>
      </c>
      <c r="B54" s="497" t="s">
        <v>431</v>
      </c>
      <c r="C54" s="231">
        <v>1.306</v>
      </c>
      <c r="D54" s="227">
        <v>1.48</v>
      </c>
      <c r="E54" s="228">
        <v>6.62</v>
      </c>
      <c r="F54" s="227">
        <v>10.771999999999998</v>
      </c>
      <c r="G54" s="226">
        <f t="shared" si="2"/>
        <v>20.177999999999997</v>
      </c>
      <c r="H54" s="230">
        <f t="shared" si="0"/>
        <v>0.0009271442358535837</v>
      </c>
      <c r="I54" s="229">
        <v>0.853</v>
      </c>
      <c r="J54" s="227">
        <v>1.677</v>
      </c>
      <c r="K54" s="228">
        <v>8.132</v>
      </c>
      <c r="L54" s="227">
        <v>8.362</v>
      </c>
      <c r="M54" s="226">
        <f t="shared" si="3"/>
        <v>19.024</v>
      </c>
      <c r="N54" s="232">
        <f t="shared" si="4"/>
        <v>0.06066021867115201</v>
      </c>
      <c r="O54" s="231">
        <v>3.6390000000000002</v>
      </c>
      <c r="P54" s="227">
        <v>6.433</v>
      </c>
      <c r="Q54" s="228">
        <v>27.121</v>
      </c>
      <c r="R54" s="227">
        <v>39.28900000000001</v>
      </c>
      <c r="S54" s="226">
        <f t="shared" si="5"/>
        <v>76.482</v>
      </c>
      <c r="T54" s="230">
        <f t="shared" si="1"/>
        <v>0.0009365014269763252</v>
      </c>
      <c r="U54" s="229">
        <v>2.138</v>
      </c>
      <c r="V54" s="227">
        <v>7.255</v>
      </c>
      <c r="W54" s="228">
        <v>24.131999999999998</v>
      </c>
      <c r="X54" s="227">
        <v>24.517000000000003</v>
      </c>
      <c r="Y54" s="226">
        <f t="shared" si="6"/>
        <v>58.042</v>
      </c>
      <c r="Z54" s="225">
        <f t="shared" si="7"/>
        <v>0.31770097515592144</v>
      </c>
    </row>
    <row r="55" spans="1:26" ht="18.75" customHeight="1">
      <c r="A55" s="233" t="s">
        <v>387</v>
      </c>
      <c r="B55" s="497" t="s">
        <v>388</v>
      </c>
      <c r="C55" s="231">
        <v>7.131</v>
      </c>
      <c r="D55" s="227">
        <v>10.1</v>
      </c>
      <c r="E55" s="228">
        <v>1.109</v>
      </c>
      <c r="F55" s="227">
        <v>1.036</v>
      </c>
      <c r="G55" s="226">
        <f t="shared" si="2"/>
        <v>19.376000000000005</v>
      </c>
      <c r="H55" s="230">
        <f t="shared" si="0"/>
        <v>0.000890293721572953</v>
      </c>
      <c r="I55" s="229">
        <v>10.046</v>
      </c>
      <c r="J55" s="227">
        <v>13.679</v>
      </c>
      <c r="K55" s="228">
        <v>0.302</v>
      </c>
      <c r="L55" s="227">
        <v>0.1</v>
      </c>
      <c r="M55" s="226">
        <f t="shared" si="3"/>
        <v>24.127000000000002</v>
      </c>
      <c r="N55" s="232">
        <f t="shared" si="4"/>
        <v>-0.19691631781821184</v>
      </c>
      <c r="O55" s="231">
        <v>28.276000000000003</v>
      </c>
      <c r="P55" s="227">
        <v>39.989</v>
      </c>
      <c r="Q55" s="228">
        <v>2.4510000000000005</v>
      </c>
      <c r="R55" s="227">
        <v>1.739</v>
      </c>
      <c r="S55" s="226">
        <f t="shared" si="5"/>
        <v>72.45500000000001</v>
      </c>
      <c r="T55" s="230">
        <f t="shared" si="1"/>
        <v>0.0008871918999446884</v>
      </c>
      <c r="U55" s="229">
        <v>29.994</v>
      </c>
      <c r="V55" s="227">
        <v>46.824</v>
      </c>
      <c r="W55" s="228">
        <v>0.302</v>
      </c>
      <c r="X55" s="227">
        <v>0.127</v>
      </c>
      <c r="Y55" s="226">
        <f t="shared" si="6"/>
        <v>77.247</v>
      </c>
      <c r="Z55" s="225">
        <f t="shared" si="7"/>
        <v>-0.062034771576889525</v>
      </c>
    </row>
    <row r="56" spans="1:26" ht="18.75" customHeight="1">
      <c r="A56" s="233" t="s">
        <v>417</v>
      </c>
      <c r="B56" s="497" t="s">
        <v>418</v>
      </c>
      <c r="C56" s="231">
        <v>2.654</v>
      </c>
      <c r="D56" s="227">
        <v>4.307</v>
      </c>
      <c r="E56" s="228">
        <v>4.957000000000001</v>
      </c>
      <c r="F56" s="227">
        <v>7.196000000000001</v>
      </c>
      <c r="G56" s="226">
        <f t="shared" si="2"/>
        <v>19.114</v>
      </c>
      <c r="H56" s="230">
        <f t="shared" si="0"/>
        <v>0.0008782552742643177</v>
      </c>
      <c r="I56" s="229">
        <v>3.604</v>
      </c>
      <c r="J56" s="227">
        <v>6.017</v>
      </c>
      <c r="K56" s="228">
        <v>3.55</v>
      </c>
      <c r="L56" s="227">
        <v>4.21</v>
      </c>
      <c r="M56" s="226">
        <f t="shared" si="3"/>
        <v>17.381</v>
      </c>
      <c r="N56" s="232">
        <f t="shared" si="4"/>
        <v>0.09970657614636669</v>
      </c>
      <c r="O56" s="231">
        <v>9.705999999999996</v>
      </c>
      <c r="P56" s="227">
        <v>16.823999999999995</v>
      </c>
      <c r="Q56" s="228">
        <v>27.354999999999997</v>
      </c>
      <c r="R56" s="227">
        <v>28.372</v>
      </c>
      <c r="S56" s="226">
        <f t="shared" si="5"/>
        <v>82.25699999999999</v>
      </c>
      <c r="T56" s="230">
        <f t="shared" si="1"/>
        <v>0.0010072147417535052</v>
      </c>
      <c r="U56" s="229">
        <v>15.943999999999994</v>
      </c>
      <c r="V56" s="227">
        <v>31.739000000000004</v>
      </c>
      <c r="W56" s="228">
        <v>16.884999999999998</v>
      </c>
      <c r="X56" s="227">
        <v>18.549999999999997</v>
      </c>
      <c r="Y56" s="226">
        <f t="shared" si="6"/>
        <v>83.118</v>
      </c>
      <c r="Z56" s="225">
        <f t="shared" si="7"/>
        <v>-0.010358767054067797</v>
      </c>
    </row>
    <row r="57" spans="1:26" ht="18.75" customHeight="1">
      <c r="A57" s="233" t="s">
        <v>389</v>
      </c>
      <c r="B57" s="497" t="s">
        <v>390</v>
      </c>
      <c r="C57" s="231">
        <v>4.911999999999999</v>
      </c>
      <c r="D57" s="227">
        <v>13.172</v>
      </c>
      <c r="E57" s="228">
        <v>0.015</v>
      </c>
      <c r="F57" s="227">
        <v>0.05</v>
      </c>
      <c r="G57" s="226">
        <f t="shared" si="2"/>
        <v>18.149</v>
      </c>
      <c r="H57" s="230">
        <f t="shared" si="0"/>
        <v>0.0008339151916199174</v>
      </c>
      <c r="I57" s="229">
        <v>11.873999999999999</v>
      </c>
      <c r="J57" s="227">
        <v>19.531</v>
      </c>
      <c r="K57" s="228">
        <v>0.345</v>
      </c>
      <c r="L57" s="227">
        <v>0.358</v>
      </c>
      <c r="M57" s="226">
        <f t="shared" si="3"/>
        <v>32.108</v>
      </c>
      <c r="N57" s="232">
        <f t="shared" si="4"/>
        <v>-0.43475146380964236</v>
      </c>
      <c r="O57" s="231">
        <v>20.629</v>
      </c>
      <c r="P57" s="227">
        <v>55.63699999999999</v>
      </c>
      <c r="Q57" s="228">
        <v>4.8549999999999995</v>
      </c>
      <c r="R57" s="227">
        <v>2.145</v>
      </c>
      <c r="S57" s="226">
        <f t="shared" si="5"/>
        <v>83.26599999999999</v>
      </c>
      <c r="T57" s="230">
        <f t="shared" si="1"/>
        <v>0.0010195696741535354</v>
      </c>
      <c r="U57" s="229">
        <v>42.376</v>
      </c>
      <c r="V57" s="227">
        <v>73.51500000000001</v>
      </c>
      <c r="W57" s="228">
        <v>0.395</v>
      </c>
      <c r="X57" s="227">
        <v>0.40900000000000003</v>
      </c>
      <c r="Y57" s="226">
        <f t="shared" si="6"/>
        <v>116.69500000000002</v>
      </c>
      <c r="Z57" s="225">
        <f t="shared" si="7"/>
        <v>-0.2864647157118988</v>
      </c>
    </row>
    <row r="58" spans="1:26" ht="18.75" customHeight="1">
      <c r="A58" s="233" t="s">
        <v>471</v>
      </c>
      <c r="B58" s="497" t="s">
        <v>471</v>
      </c>
      <c r="C58" s="231">
        <v>10.977</v>
      </c>
      <c r="D58" s="227">
        <v>6.698</v>
      </c>
      <c r="E58" s="228">
        <v>0.34</v>
      </c>
      <c r="F58" s="227">
        <v>0.065</v>
      </c>
      <c r="G58" s="226">
        <f t="shared" si="2"/>
        <v>18.080000000000002</v>
      </c>
      <c r="H58" s="230">
        <f t="shared" si="0"/>
        <v>0.0008307447608401625</v>
      </c>
      <c r="I58" s="229">
        <v>2.5789999999999997</v>
      </c>
      <c r="J58" s="227">
        <v>2.565</v>
      </c>
      <c r="K58" s="228">
        <v>4.59</v>
      </c>
      <c r="L58" s="227">
        <v>5.814999999999999</v>
      </c>
      <c r="M58" s="226">
        <f t="shared" si="3"/>
        <v>15.549</v>
      </c>
      <c r="N58" s="232">
        <f t="shared" si="4"/>
        <v>0.16277574120522242</v>
      </c>
      <c r="O58" s="231">
        <v>28.066</v>
      </c>
      <c r="P58" s="227">
        <v>17.82</v>
      </c>
      <c r="Q58" s="228">
        <v>1.049</v>
      </c>
      <c r="R58" s="227">
        <v>1.001</v>
      </c>
      <c r="S58" s="226">
        <f t="shared" si="5"/>
        <v>47.93599999999999</v>
      </c>
      <c r="T58" s="230">
        <f t="shared" si="1"/>
        <v>0.000586963369205004</v>
      </c>
      <c r="U58" s="229">
        <v>25.561</v>
      </c>
      <c r="V58" s="227">
        <v>38.778</v>
      </c>
      <c r="W58" s="228">
        <v>7.924</v>
      </c>
      <c r="X58" s="227">
        <v>10.675000000000002</v>
      </c>
      <c r="Y58" s="226">
        <f t="shared" si="6"/>
        <v>82.938</v>
      </c>
      <c r="Z58" s="225">
        <f t="shared" si="7"/>
        <v>-0.42202609177940154</v>
      </c>
    </row>
    <row r="59" spans="1:26" ht="18.75" customHeight="1">
      <c r="A59" s="233" t="s">
        <v>428</v>
      </c>
      <c r="B59" s="497" t="s">
        <v>429</v>
      </c>
      <c r="C59" s="231">
        <v>0</v>
      </c>
      <c r="D59" s="227">
        <v>6.022</v>
      </c>
      <c r="E59" s="228">
        <v>4.29</v>
      </c>
      <c r="F59" s="227">
        <v>4.893000000000001</v>
      </c>
      <c r="G59" s="226">
        <f t="shared" si="2"/>
        <v>15.205000000000002</v>
      </c>
      <c r="H59" s="230">
        <f t="shared" si="0"/>
        <v>0.000698643478350369</v>
      </c>
      <c r="I59" s="229">
        <v>1.89</v>
      </c>
      <c r="J59" s="227">
        <v>4.284</v>
      </c>
      <c r="K59" s="228">
        <v>2.0100000000000002</v>
      </c>
      <c r="L59" s="227">
        <v>1.853</v>
      </c>
      <c r="M59" s="226">
        <f t="shared" si="3"/>
        <v>10.036999999999999</v>
      </c>
      <c r="N59" s="232">
        <f t="shared" si="4"/>
        <v>0.5148948889110294</v>
      </c>
      <c r="O59" s="231">
        <v>0</v>
      </c>
      <c r="P59" s="227">
        <v>17.706000000000003</v>
      </c>
      <c r="Q59" s="228">
        <v>12.162</v>
      </c>
      <c r="R59" s="227">
        <v>12.549999999999999</v>
      </c>
      <c r="S59" s="226">
        <f t="shared" si="5"/>
        <v>42.418</v>
      </c>
      <c r="T59" s="230">
        <f t="shared" si="1"/>
        <v>0.0005193969499945316</v>
      </c>
      <c r="U59" s="229">
        <v>6.605</v>
      </c>
      <c r="V59" s="227">
        <v>14.774</v>
      </c>
      <c r="W59" s="228">
        <v>5.913</v>
      </c>
      <c r="X59" s="227">
        <v>16.281000000000002</v>
      </c>
      <c r="Y59" s="226">
        <f t="shared" si="6"/>
        <v>43.573</v>
      </c>
      <c r="Z59" s="225">
        <f t="shared" si="7"/>
        <v>-0.026507240722465797</v>
      </c>
    </row>
    <row r="60" spans="1:26" ht="18.75" customHeight="1">
      <c r="A60" s="233" t="s">
        <v>472</v>
      </c>
      <c r="B60" s="497" t="s">
        <v>472</v>
      </c>
      <c r="C60" s="231">
        <v>0</v>
      </c>
      <c r="D60" s="227">
        <v>0</v>
      </c>
      <c r="E60" s="228">
        <v>1.907</v>
      </c>
      <c r="F60" s="227">
        <v>11.757000000000001</v>
      </c>
      <c r="G60" s="226">
        <f aca="true" t="shared" si="8" ref="G60:G66">SUM(C60:F60)</f>
        <v>13.664000000000001</v>
      </c>
      <c r="H60" s="230">
        <f t="shared" si="0"/>
        <v>0.0006278371909358395</v>
      </c>
      <c r="I60" s="229"/>
      <c r="J60" s="227"/>
      <c r="K60" s="228">
        <v>3.3</v>
      </c>
      <c r="L60" s="227">
        <v>8.946</v>
      </c>
      <c r="M60" s="226">
        <f aca="true" t="shared" si="9" ref="M60:M66">SUM(I60:L60)</f>
        <v>12.245999999999999</v>
      </c>
      <c r="N60" s="232">
        <f aca="true" t="shared" si="10" ref="N60:N66">IF(ISERROR(G60/M60-1),"         /0",(G60/M60-1))</f>
        <v>0.11579291197125618</v>
      </c>
      <c r="O60" s="231"/>
      <c r="P60" s="227"/>
      <c r="Q60" s="228">
        <v>6.664999999999999</v>
      </c>
      <c r="R60" s="227">
        <v>25.802000000000007</v>
      </c>
      <c r="S60" s="226">
        <f aca="true" t="shared" si="11" ref="S60:S66">SUM(O60:R60)</f>
        <v>32.467000000000006</v>
      </c>
      <c r="T60" s="230">
        <f t="shared" si="1"/>
        <v>0.00039754964344081427</v>
      </c>
      <c r="U60" s="229">
        <v>4.5</v>
      </c>
      <c r="V60" s="227">
        <v>3.1799999999999997</v>
      </c>
      <c r="W60" s="228">
        <v>13.445</v>
      </c>
      <c r="X60" s="227">
        <v>22.835</v>
      </c>
      <c r="Y60" s="226">
        <f aca="true" t="shared" si="12" ref="Y60:Y66">SUM(U60:X60)</f>
        <v>43.96</v>
      </c>
      <c r="Z60" s="225">
        <f aca="true" t="shared" si="13" ref="Z60:Z66">IF(ISERROR(S60/Y60-1),"         /0",IF(S60/Y60&gt;5,"  *  ",(S60/Y60-1)))</f>
        <v>-0.2614422202001818</v>
      </c>
    </row>
    <row r="61" spans="1:26" ht="18.75" customHeight="1">
      <c r="A61" s="233" t="s">
        <v>463</v>
      </c>
      <c r="B61" s="497" t="s">
        <v>473</v>
      </c>
      <c r="C61" s="231">
        <v>2</v>
      </c>
      <c r="D61" s="227">
        <v>11.2</v>
      </c>
      <c r="E61" s="228">
        <v>0</v>
      </c>
      <c r="F61" s="227">
        <v>0</v>
      </c>
      <c r="G61" s="226">
        <f t="shared" si="8"/>
        <v>13.2</v>
      </c>
      <c r="H61" s="230">
        <f t="shared" si="0"/>
        <v>0.000606517192648791</v>
      </c>
      <c r="I61" s="229">
        <v>15</v>
      </c>
      <c r="J61" s="227">
        <v>44.8</v>
      </c>
      <c r="K61" s="228"/>
      <c r="L61" s="227"/>
      <c r="M61" s="226">
        <f t="shared" si="9"/>
        <v>59.8</v>
      </c>
      <c r="N61" s="232">
        <f t="shared" si="10"/>
        <v>-0.7792642140468228</v>
      </c>
      <c r="O61" s="231">
        <v>21</v>
      </c>
      <c r="P61" s="227">
        <v>43.599999999999994</v>
      </c>
      <c r="Q61" s="228"/>
      <c r="R61" s="227"/>
      <c r="S61" s="226">
        <f t="shared" si="11"/>
        <v>64.6</v>
      </c>
      <c r="T61" s="230">
        <f t="shared" si="1"/>
        <v>0.0007910095471178919</v>
      </c>
      <c r="U61" s="229">
        <v>28.5</v>
      </c>
      <c r="V61" s="227">
        <v>105.69999999999999</v>
      </c>
      <c r="W61" s="228"/>
      <c r="X61" s="227"/>
      <c r="Y61" s="226">
        <f t="shared" si="12"/>
        <v>134.2</v>
      </c>
      <c r="Z61" s="225">
        <f t="shared" si="13"/>
        <v>-0.518628912071535</v>
      </c>
    </row>
    <row r="62" spans="1:26" ht="18.75" customHeight="1">
      <c r="A62" s="233" t="s">
        <v>399</v>
      </c>
      <c r="B62" s="497" t="s">
        <v>400</v>
      </c>
      <c r="C62" s="231">
        <v>1.0949999999999998</v>
      </c>
      <c r="D62" s="227">
        <v>3.228999999999999</v>
      </c>
      <c r="E62" s="228">
        <v>2.987</v>
      </c>
      <c r="F62" s="227">
        <v>3.8449999999999998</v>
      </c>
      <c r="G62" s="226">
        <f t="shared" si="8"/>
        <v>11.155999999999999</v>
      </c>
      <c r="H62" s="230">
        <f t="shared" si="0"/>
        <v>0.0005125989243325691</v>
      </c>
      <c r="I62" s="229">
        <v>2.2889999999999997</v>
      </c>
      <c r="J62" s="227">
        <v>7.378999999999999</v>
      </c>
      <c r="K62" s="228">
        <v>0.287</v>
      </c>
      <c r="L62" s="227">
        <v>0.195</v>
      </c>
      <c r="M62" s="226">
        <f t="shared" si="9"/>
        <v>10.15</v>
      </c>
      <c r="N62" s="232">
        <f t="shared" si="10"/>
        <v>0.09911330049261058</v>
      </c>
      <c r="O62" s="231">
        <v>19.51800000000001</v>
      </c>
      <c r="P62" s="227">
        <v>10.724999999999998</v>
      </c>
      <c r="Q62" s="228">
        <v>9.815999999999999</v>
      </c>
      <c r="R62" s="227">
        <v>12.16</v>
      </c>
      <c r="S62" s="226">
        <f t="shared" si="11"/>
        <v>52.21900000000001</v>
      </c>
      <c r="T62" s="230">
        <f t="shared" si="1"/>
        <v>0.0006394075470735172</v>
      </c>
      <c r="U62" s="229">
        <v>10.993</v>
      </c>
      <c r="V62" s="227">
        <v>30.573000000000008</v>
      </c>
      <c r="W62" s="228">
        <v>1.2910000000000001</v>
      </c>
      <c r="X62" s="227">
        <v>0.9470000000000001</v>
      </c>
      <c r="Y62" s="226">
        <f t="shared" si="12"/>
        <v>43.80400000000001</v>
      </c>
      <c r="Z62" s="225">
        <f t="shared" si="13"/>
        <v>0.1921057437676923</v>
      </c>
    </row>
    <row r="63" spans="1:26" ht="18.75" customHeight="1">
      <c r="A63" s="233" t="s">
        <v>446</v>
      </c>
      <c r="B63" s="497" t="s">
        <v>446</v>
      </c>
      <c r="C63" s="231">
        <v>0</v>
      </c>
      <c r="D63" s="227">
        <v>0</v>
      </c>
      <c r="E63" s="228">
        <v>3.636</v>
      </c>
      <c r="F63" s="227">
        <v>6.143</v>
      </c>
      <c r="G63" s="226">
        <f t="shared" si="8"/>
        <v>9.779</v>
      </c>
      <c r="H63" s="230">
        <f t="shared" si="0"/>
        <v>0.0004493281535539794</v>
      </c>
      <c r="I63" s="229"/>
      <c r="J63" s="227"/>
      <c r="K63" s="228">
        <v>2.352</v>
      </c>
      <c r="L63" s="227">
        <v>1.814</v>
      </c>
      <c r="M63" s="226">
        <f t="shared" si="9"/>
        <v>4.166</v>
      </c>
      <c r="N63" s="232">
        <f t="shared" si="10"/>
        <v>1.3473355736917902</v>
      </c>
      <c r="O63" s="231"/>
      <c r="P63" s="227"/>
      <c r="Q63" s="228">
        <v>7.7989999999999995</v>
      </c>
      <c r="R63" s="227">
        <v>17.069000000000003</v>
      </c>
      <c r="S63" s="226">
        <f t="shared" si="11"/>
        <v>24.868000000000002</v>
      </c>
      <c r="T63" s="230">
        <f t="shared" si="1"/>
        <v>0.0003045019414508938</v>
      </c>
      <c r="U63" s="229"/>
      <c r="V63" s="227"/>
      <c r="W63" s="228">
        <v>4.443999999999999</v>
      </c>
      <c r="X63" s="227">
        <v>3.7179999999999995</v>
      </c>
      <c r="Y63" s="226">
        <f t="shared" si="12"/>
        <v>8.161999999999999</v>
      </c>
      <c r="Z63" s="225">
        <f t="shared" si="13"/>
        <v>2.0468022543494246</v>
      </c>
    </row>
    <row r="64" spans="1:26" ht="18.75" customHeight="1">
      <c r="A64" s="233" t="s">
        <v>436</v>
      </c>
      <c r="B64" s="497" t="s">
        <v>437</v>
      </c>
      <c r="C64" s="231">
        <v>0</v>
      </c>
      <c r="D64" s="227">
        <v>0</v>
      </c>
      <c r="E64" s="228">
        <v>4.99</v>
      </c>
      <c r="F64" s="227">
        <v>4.53</v>
      </c>
      <c r="G64" s="226">
        <f t="shared" si="8"/>
        <v>9.52</v>
      </c>
      <c r="H64" s="230">
        <f t="shared" si="0"/>
        <v>0.0004374275510618554</v>
      </c>
      <c r="I64" s="229"/>
      <c r="J64" s="227"/>
      <c r="K64" s="228">
        <v>4.609999999999999</v>
      </c>
      <c r="L64" s="227">
        <v>4.209</v>
      </c>
      <c r="M64" s="226">
        <f t="shared" si="9"/>
        <v>8.818999999999999</v>
      </c>
      <c r="N64" s="232">
        <f t="shared" si="10"/>
        <v>0.07948747023472058</v>
      </c>
      <c r="O64" s="231"/>
      <c r="P64" s="227"/>
      <c r="Q64" s="228">
        <v>16.755</v>
      </c>
      <c r="R64" s="227">
        <v>18.379999999999995</v>
      </c>
      <c r="S64" s="226">
        <f t="shared" si="11"/>
        <v>35.13499999999999</v>
      </c>
      <c r="T64" s="230">
        <f t="shared" si="1"/>
        <v>0.00043021858263137967</v>
      </c>
      <c r="U64" s="229"/>
      <c r="V64" s="227"/>
      <c r="W64" s="228">
        <v>19.468</v>
      </c>
      <c r="X64" s="227">
        <v>19.311999999999998</v>
      </c>
      <c r="Y64" s="226">
        <f t="shared" si="12"/>
        <v>38.78</v>
      </c>
      <c r="Z64" s="225">
        <f t="shared" si="13"/>
        <v>-0.09399174832387858</v>
      </c>
    </row>
    <row r="65" spans="1:26" ht="18.75" customHeight="1">
      <c r="A65" s="233" t="s">
        <v>427</v>
      </c>
      <c r="B65" s="497" t="s">
        <v>474</v>
      </c>
      <c r="C65" s="231">
        <v>0.12</v>
      </c>
      <c r="D65" s="227">
        <v>5.24</v>
      </c>
      <c r="E65" s="228">
        <v>1.59</v>
      </c>
      <c r="F65" s="227">
        <v>2.412</v>
      </c>
      <c r="G65" s="226">
        <f t="shared" si="8"/>
        <v>9.362</v>
      </c>
      <c r="H65" s="230">
        <f t="shared" si="0"/>
        <v>0.00043016772405893804</v>
      </c>
      <c r="I65" s="229">
        <v>2.84</v>
      </c>
      <c r="J65" s="227">
        <v>4.44</v>
      </c>
      <c r="K65" s="228">
        <v>0.565</v>
      </c>
      <c r="L65" s="227">
        <v>2.105</v>
      </c>
      <c r="M65" s="226">
        <f t="shared" si="9"/>
        <v>9.950000000000001</v>
      </c>
      <c r="N65" s="232">
        <f t="shared" si="10"/>
        <v>-0.05909547738693477</v>
      </c>
      <c r="O65" s="231">
        <v>2.16</v>
      </c>
      <c r="P65" s="227">
        <v>16.66</v>
      </c>
      <c r="Q65" s="228">
        <v>3.6579999999999995</v>
      </c>
      <c r="R65" s="227">
        <v>5.302000000000001</v>
      </c>
      <c r="S65" s="226">
        <f t="shared" si="11"/>
        <v>27.78</v>
      </c>
      <c r="T65" s="230">
        <f t="shared" si="1"/>
        <v>0.00034015859472035664</v>
      </c>
      <c r="U65" s="229">
        <v>7.833</v>
      </c>
      <c r="V65" s="227">
        <v>11.331</v>
      </c>
      <c r="W65" s="228">
        <v>3.6649999999999996</v>
      </c>
      <c r="X65" s="227">
        <v>14.199999999999998</v>
      </c>
      <c r="Y65" s="226">
        <f t="shared" si="12"/>
        <v>37.028999999999996</v>
      </c>
      <c r="Z65" s="225">
        <f t="shared" si="13"/>
        <v>-0.24977720165275852</v>
      </c>
    </row>
    <row r="66" spans="1:26" ht="18.75" customHeight="1" thickBot="1">
      <c r="A66" s="224" t="s">
        <v>59</v>
      </c>
      <c r="B66" s="498"/>
      <c r="C66" s="222">
        <v>20.56</v>
      </c>
      <c r="D66" s="218">
        <v>43.309000000000005</v>
      </c>
      <c r="E66" s="219">
        <v>90.10300000000001</v>
      </c>
      <c r="F66" s="218">
        <v>125.63499999999996</v>
      </c>
      <c r="G66" s="217">
        <f t="shared" si="8"/>
        <v>279.60699999999997</v>
      </c>
      <c r="H66" s="221">
        <f t="shared" si="0"/>
        <v>0.012847458536738675</v>
      </c>
      <c r="I66" s="220">
        <v>56.778</v>
      </c>
      <c r="J66" s="218">
        <v>127.06800000000003</v>
      </c>
      <c r="K66" s="219">
        <v>211.159</v>
      </c>
      <c r="L66" s="218">
        <v>236.22500000000008</v>
      </c>
      <c r="M66" s="217">
        <f t="shared" si="9"/>
        <v>631.23</v>
      </c>
      <c r="N66" s="223">
        <f t="shared" si="10"/>
        <v>-0.5570441835780936</v>
      </c>
      <c r="O66" s="222">
        <v>131.715</v>
      </c>
      <c r="P66" s="218">
        <v>250.58099999999996</v>
      </c>
      <c r="Q66" s="219">
        <v>409.67500000000007</v>
      </c>
      <c r="R66" s="218">
        <v>579.6990000000001</v>
      </c>
      <c r="S66" s="217">
        <f t="shared" si="11"/>
        <v>1371.67</v>
      </c>
      <c r="T66" s="221">
        <f t="shared" si="1"/>
        <v>0.016795728568037134</v>
      </c>
      <c r="U66" s="220">
        <v>681.1389999999999</v>
      </c>
      <c r="V66" s="218">
        <v>852.0979999999998</v>
      </c>
      <c r="W66" s="219">
        <v>647.8489999999996</v>
      </c>
      <c r="X66" s="218">
        <v>773.3919999999986</v>
      </c>
      <c r="Y66" s="217">
        <f t="shared" si="12"/>
        <v>2954.477999999998</v>
      </c>
      <c r="Z66" s="216">
        <f t="shared" si="13"/>
        <v>-0.53573186193974</v>
      </c>
    </row>
    <row r="67" spans="1:2" ht="16.5" thickTop="1">
      <c r="A67" s="215" t="s">
        <v>44</v>
      </c>
      <c r="B67" s="215"/>
    </row>
    <row r="68" spans="1:2" ht="15.75">
      <c r="A68" s="215" t="s">
        <v>43</v>
      </c>
      <c r="B68" s="215"/>
    </row>
    <row r="69" spans="1:3" ht="14.25">
      <c r="A69" s="499" t="s">
        <v>460</v>
      </c>
      <c r="B69" s="500"/>
      <c r="C69" s="500"/>
    </row>
  </sheetData>
  <sheetProtection/>
  <mergeCells count="27">
    <mergeCell ref="Y1:Z1"/>
    <mergeCell ref="A3:Z3"/>
    <mergeCell ref="A4:Z4"/>
    <mergeCell ref="A5:A8"/>
    <mergeCell ref="B5:B8"/>
    <mergeCell ref="C5:N5"/>
    <mergeCell ref="O5:Z5"/>
    <mergeCell ref="C6:G6"/>
    <mergeCell ref="H6:H8"/>
    <mergeCell ref="I6:M6"/>
    <mergeCell ref="U6:Y6"/>
    <mergeCell ref="Z6:Z8"/>
    <mergeCell ref="C7:D7"/>
    <mergeCell ref="E7:F7"/>
    <mergeCell ref="G7:G8"/>
    <mergeCell ref="I7:J7"/>
    <mergeCell ref="K7:L7"/>
    <mergeCell ref="Y7:Y8"/>
    <mergeCell ref="M7:M8"/>
    <mergeCell ref="O7:P7"/>
    <mergeCell ref="Q7:R7"/>
    <mergeCell ref="S7:S8"/>
    <mergeCell ref="U7:V7"/>
    <mergeCell ref="W7:X7"/>
    <mergeCell ref="N6:N8"/>
    <mergeCell ref="O6:S6"/>
    <mergeCell ref="T6:T8"/>
  </mergeCells>
  <conditionalFormatting sqref="Z67:Z65536 N67:N65536 Z3 N3 N5:N8 Z5:Z8">
    <cfRule type="cellIs" priority="3" dxfId="68" operator="lessThan" stopIfTrue="1">
      <formula>0</formula>
    </cfRule>
  </conditionalFormatting>
  <conditionalFormatting sqref="N9:N66 Z9:Z66">
    <cfRule type="cellIs" priority="4" dxfId="68" operator="lessThan" stopIfTrue="1">
      <formula>0</formula>
    </cfRule>
    <cfRule type="cellIs" priority="5" dxfId="70" operator="greaterThanOrEqual" stopIfTrue="1">
      <formula>0</formula>
    </cfRule>
  </conditionalFormatting>
  <conditionalFormatting sqref="H6:H8">
    <cfRule type="cellIs" priority="2" dxfId="68" operator="lessThan" stopIfTrue="1">
      <formula>0</formula>
    </cfRule>
  </conditionalFormatting>
  <conditionalFormatting sqref="T6:T8">
    <cfRule type="cellIs" priority="1" dxfId="68" operator="lessThan" stopIfTrue="1">
      <formula>0</formula>
    </cfRule>
  </conditionalFormatting>
  <hyperlinks>
    <hyperlink ref="Y1:Z1" location="INDICE!A1" display="Volver al Indice"/>
  </hyperlinks>
  <printOptions/>
  <pageMargins left="0.2" right="0.22" top="0.54" bottom="0.1968503937007874" header="0.15748031496062992" footer="0.15748031496062992"/>
  <pageSetup horizontalDpi="600" verticalDpi="600" orientation="landscape" scale="77" r:id="rId1"/>
</worksheet>
</file>

<file path=xl/worksheets/sheet19.xml><?xml version="1.0" encoding="utf-8"?>
<worksheet xmlns="http://schemas.openxmlformats.org/spreadsheetml/2006/main" xmlns:r="http://schemas.openxmlformats.org/officeDocument/2006/relationships">
  <sheetPr>
    <tabColor indexed="30"/>
  </sheetPr>
  <dimension ref="A1:Z28"/>
  <sheetViews>
    <sheetView showGridLines="0" zoomScale="76" zoomScaleNormal="76" zoomScalePageLayoutView="0" workbookViewId="0" topLeftCell="B1">
      <selection activeCell="H14" sqref="H14"/>
    </sheetView>
  </sheetViews>
  <sheetFormatPr defaultColWidth="8.00390625" defaultRowHeight="15"/>
  <cols>
    <col min="1" max="1" width="25.421875" style="214" customWidth="1"/>
    <col min="2" max="2" width="38.140625" style="214" customWidth="1"/>
    <col min="3" max="4" width="12.421875" style="214" bestFit="1" customWidth="1"/>
    <col min="5" max="5" width="8.57421875" style="214" bestFit="1" customWidth="1"/>
    <col min="6" max="6" width="10.57421875" style="214" bestFit="1" customWidth="1"/>
    <col min="7" max="7" width="11.7109375" style="214" customWidth="1"/>
    <col min="8" max="8" width="10.7109375" style="214" customWidth="1"/>
    <col min="9" max="10" width="11.57421875" style="214" bestFit="1" customWidth="1"/>
    <col min="11" max="11" width="9.00390625" style="214" bestFit="1" customWidth="1"/>
    <col min="12" max="12" width="10.57421875" style="214" bestFit="1" customWidth="1"/>
    <col min="13" max="13" width="11.57421875" style="214" bestFit="1" customWidth="1"/>
    <col min="14" max="14" width="9.421875" style="214" customWidth="1"/>
    <col min="15" max="15" width="11.57421875" style="214" bestFit="1" customWidth="1"/>
    <col min="16" max="16" width="12.421875" style="214" bestFit="1" customWidth="1"/>
    <col min="17" max="17" width="9.421875" style="214" customWidth="1"/>
    <col min="18" max="18" width="10.57421875" style="214" bestFit="1" customWidth="1"/>
    <col min="19" max="19" width="11.8515625" style="214" customWidth="1"/>
    <col min="20" max="20" width="10.140625" style="214" customWidth="1"/>
    <col min="21" max="22" width="11.57421875" style="214" bestFit="1" customWidth="1"/>
    <col min="23" max="24" width="10.28125" style="214" customWidth="1"/>
    <col min="25" max="25" width="11.57421875" style="214" bestFit="1" customWidth="1"/>
    <col min="26" max="26" width="9.8515625" style="214" bestFit="1" customWidth="1"/>
    <col min="27" max="16384" width="8.00390625" style="214" customWidth="1"/>
  </cols>
  <sheetData>
    <row r="1" spans="25:26" ht="18.75" thickBot="1">
      <c r="Y1" s="600" t="s">
        <v>28</v>
      </c>
      <c r="Z1" s="601"/>
    </row>
    <row r="2" ht="5.25" customHeight="1" thickBot="1"/>
    <row r="3" spans="1:26" ht="24.75" customHeight="1" thickTop="1">
      <c r="A3" s="602" t="s">
        <v>475</v>
      </c>
      <c r="B3" s="603"/>
      <c r="C3" s="603"/>
      <c r="D3" s="603"/>
      <c r="E3" s="603"/>
      <c r="F3" s="603"/>
      <c r="G3" s="603"/>
      <c r="H3" s="603"/>
      <c r="I3" s="603"/>
      <c r="J3" s="603"/>
      <c r="K3" s="603"/>
      <c r="L3" s="603"/>
      <c r="M3" s="603"/>
      <c r="N3" s="603"/>
      <c r="O3" s="603"/>
      <c r="P3" s="603"/>
      <c r="Q3" s="603"/>
      <c r="R3" s="603"/>
      <c r="S3" s="603"/>
      <c r="T3" s="603"/>
      <c r="U3" s="603"/>
      <c r="V3" s="603"/>
      <c r="W3" s="603"/>
      <c r="X3" s="603"/>
      <c r="Y3" s="603"/>
      <c r="Z3" s="604"/>
    </row>
    <row r="4" spans="1:26" ht="21" customHeight="1" thickBot="1">
      <c r="A4" s="614" t="s">
        <v>46</v>
      </c>
      <c r="B4" s="615"/>
      <c r="C4" s="615"/>
      <c r="D4" s="615"/>
      <c r="E4" s="615"/>
      <c r="F4" s="615"/>
      <c r="G4" s="615"/>
      <c r="H4" s="615"/>
      <c r="I4" s="615"/>
      <c r="J4" s="615"/>
      <c r="K4" s="615"/>
      <c r="L4" s="615"/>
      <c r="M4" s="615"/>
      <c r="N4" s="615"/>
      <c r="O4" s="615"/>
      <c r="P4" s="615"/>
      <c r="Q4" s="615"/>
      <c r="R4" s="615"/>
      <c r="S4" s="615"/>
      <c r="T4" s="615"/>
      <c r="U4" s="615"/>
      <c r="V4" s="615"/>
      <c r="W4" s="615"/>
      <c r="X4" s="615"/>
      <c r="Y4" s="615"/>
      <c r="Z4" s="616"/>
    </row>
    <row r="5" spans="1:26" s="260" customFormat="1" ht="19.5" customHeight="1" thickBot="1" thickTop="1">
      <c r="A5" s="690" t="s">
        <v>351</v>
      </c>
      <c r="B5" s="690" t="s">
        <v>352</v>
      </c>
      <c r="C5" s="591" t="s">
        <v>37</v>
      </c>
      <c r="D5" s="592"/>
      <c r="E5" s="592"/>
      <c r="F5" s="592"/>
      <c r="G5" s="592"/>
      <c r="H5" s="592"/>
      <c r="I5" s="592"/>
      <c r="J5" s="592"/>
      <c r="K5" s="593"/>
      <c r="L5" s="593"/>
      <c r="M5" s="593"/>
      <c r="N5" s="594"/>
      <c r="O5" s="595" t="s">
        <v>36</v>
      </c>
      <c r="P5" s="592"/>
      <c r="Q5" s="592"/>
      <c r="R5" s="592"/>
      <c r="S5" s="592"/>
      <c r="T5" s="592"/>
      <c r="U5" s="592"/>
      <c r="V5" s="592"/>
      <c r="W5" s="592"/>
      <c r="X5" s="592"/>
      <c r="Y5" s="592"/>
      <c r="Z5" s="594"/>
    </row>
    <row r="6" spans="1:26" s="259" customFormat="1" ht="26.25" customHeight="1" thickBot="1">
      <c r="A6" s="691"/>
      <c r="B6" s="691"/>
      <c r="C6" s="598" t="s">
        <v>127</v>
      </c>
      <c r="D6" s="584"/>
      <c r="E6" s="584"/>
      <c r="F6" s="584"/>
      <c r="G6" s="599"/>
      <c r="H6" s="588" t="s">
        <v>35</v>
      </c>
      <c r="I6" s="598" t="s">
        <v>128</v>
      </c>
      <c r="J6" s="584"/>
      <c r="K6" s="584"/>
      <c r="L6" s="584"/>
      <c r="M6" s="599"/>
      <c r="N6" s="588" t="s">
        <v>34</v>
      </c>
      <c r="O6" s="583" t="s">
        <v>129</v>
      </c>
      <c r="P6" s="584"/>
      <c r="Q6" s="584"/>
      <c r="R6" s="584"/>
      <c r="S6" s="584"/>
      <c r="T6" s="588" t="s">
        <v>35</v>
      </c>
      <c r="U6" s="585" t="s">
        <v>130</v>
      </c>
      <c r="V6" s="586"/>
      <c r="W6" s="586"/>
      <c r="X6" s="586"/>
      <c r="Y6" s="587"/>
      <c r="Z6" s="588" t="s">
        <v>34</v>
      </c>
    </row>
    <row r="7" spans="1:26" s="254" customFormat="1" ht="26.25" customHeight="1">
      <c r="A7" s="692"/>
      <c r="B7" s="692"/>
      <c r="C7" s="611" t="s">
        <v>22</v>
      </c>
      <c r="D7" s="612"/>
      <c r="E7" s="609" t="s">
        <v>21</v>
      </c>
      <c r="F7" s="610"/>
      <c r="G7" s="596" t="s">
        <v>17</v>
      </c>
      <c r="H7" s="589"/>
      <c r="I7" s="611" t="s">
        <v>22</v>
      </c>
      <c r="J7" s="612"/>
      <c r="K7" s="609" t="s">
        <v>21</v>
      </c>
      <c r="L7" s="610"/>
      <c r="M7" s="596" t="s">
        <v>17</v>
      </c>
      <c r="N7" s="589"/>
      <c r="O7" s="612" t="s">
        <v>22</v>
      </c>
      <c r="P7" s="612"/>
      <c r="Q7" s="617" t="s">
        <v>21</v>
      </c>
      <c r="R7" s="612"/>
      <c r="S7" s="596" t="s">
        <v>17</v>
      </c>
      <c r="T7" s="589"/>
      <c r="U7" s="618" t="s">
        <v>22</v>
      </c>
      <c r="V7" s="610"/>
      <c r="W7" s="609" t="s">
        <v>21</v>
      </c>
      <c r="X7" s="613"/>
      <c r="Y7" s="596" t="s">
        <v>17</v>
      </c>
      <c r="Z7" s="589"/>
    </row>
    <row r="8" spans="1:26" s="254" customFormat="1" ht="30" thickBot="1">
      <c r="A8" s="693"/>
      <c r="B8" s="693"/>
      <c r="C8" s="257" t="s">
        <v>19</v>
      </c>
      <c r="D8" s="255" t="s">
        <v>18</v>
      </c>
      <c r="E8" s="256" t="s">
        <v>19</v>
      </c>
      <c r="F8" s="255" t="s">
        <v>18</v>
      </c>
      <c r="G8" s="597"/>
      <c r="H8" s="590"/>
      <c r="I8" s="257" t="s">
        <v>19</v>
      </c>
      <c r="J8" s="255" t="s">
        <v>18</v>
      </c>
      <c r="K8" s="256" t="s">
        <v>19</v>
      </c>
      <c r="L8" s="255" t="s">
        <v>18</v>
      </c>
      <c r="M8" s="597"/>
      <c r="N8" s="590"/>
      <c r="O8" s="258" t="s">
        <v>19</v>
      </c>
      <c r="P8" s="255" t="s">
        <v>18</v>
      </c>
      <c r="Q8" s="256" t="s">
        <v>19</v>
      </c>
      <c r="R8" s="255" t="s">
        <v>18</v>
      </c>
      <c r="S8" s="597"/>
      <c r="T8" s="590"/>
      <c r="U8" s="257" t="s">
        <v>19</v>
      </c>
      <c r="V8" s="255" t="s">
        <v>18</v>
      </c>
      <c r="W8" s="256" t="s">
        <v>19</v>
      </c>
      <c r="X8" s="255" t="s">
        <v>18</v>
      </c>
      <c r="Y8" s="597"/>
      <c r="Z8" s="590"/>
    </row>
    <row r="9" spans="1:26" s="243" customFormat="1" ht="18" customHeight="1" thickBot="1" thickTop="1">
      <c r="A9" s="253" t="s">
        <v>24</v>
      </c>
      <c r="B9" s="495"/>
      <c r="C9" s="252">
        <f>SUM(C10:C25)</f>
        <v>267048</v>
      </c>
      <c r="D9" s="246">
        <f>SUM(D10:D25)</f>
        <v>249805</v>
      </c>
      <c r="E9" s="247">
        <f>SUM(E10:E25)</f>
        <v>3081</v>
      </c>
      <c r="F9" s="246">
        <f>SUM(F10:F25)</f>
        <v>2954</v>
      </c>
      <c r="G9" s="245">
        <f>SUM(C9:F9)</f>
        <v>522888</v>
      </c>
      <c r="H9" s="249">
        <f aca="true" t="shared" si="0" ref="H9:H25">G9/$G$9</f>
        <v>1</v>
      </c>
      <c r="I9" s="248">
        <f>SUM(I10:I25)</f>
        <v>215471</v>
      </c>
      <c r="J9" s="246">
        <f>SUM(J10:J25)</f>
        <v>215500</v>
      </c>
      <c r="K9" s="247">
        <f>SUM(K10:K25)</f>
        <v>3092</v>
      </c>
      <c r="L9" s="246">
        <f>SUM(L10:L25)</f>
        <v>3675</v>
      </c>
      <c r="M9" s="245">
        <f>SUM(I9:L9)</f>
        <v>437738</v>
      </c>
      <c r="N9" s="251">
        <f>IF(ISERROR(G9/M9-1),"         /0",(G9/M9-1))</f>
        <v>0.19452275105199912</v>
      </c>
      <c r="O9" s="250">
        <f>SUM(O10:O25)</f>
        <v>1114636</v>
      </c>
      <c r="P9" s="246">
        <f>SUM(P10:P25)</f>
        <v>1017345</v>
      </c>
      <c r="Q9" s="247">
        <f>SUM(Q10:Q25)</f>
        <v>11696</v>
      </c>
      <c r="R9" s="246">
        <f>SUM(R10:R25)</f>
        <v>11783</v>
      </c>
      <c r="S9" s="245">
        <f>SUM(O9:R9)</f>
        <v>2155460</v>
      </c>
      <c r="T9" s="249">
        <f aca="true" t="shared" si="1" ref="T9:T25">S9/$S$9</f>
        <v>1</v>
      </c>
      <c r="U9" s="248">
        <f>SUM(U10:U25)</f>
        <v>952845</v>
      </c>
      <c r="V9" s="246">
        <f>SUM(V10:V25)</f>
        <v>882343</v>
      </c>
      <c r="W9" s="247">
        <f>SUM(W10:W25)</f>
        <v>12502</v>
      </c>
      <c r="X9" s="246">
        <f>SUM(X10:X25)</f>
        <v>13136</v>
      </c>
      <c r="Y9" s="245">
        <f>SUM(U9:X9)</f>
        <v>1860826</v>
      </c>
      <c r="Z9" s="244">
        <f>IF(ISERROR(S9/Y9-1),"         /0",(S9/Y9-1))</f>
        <v>0.15833506195635705</v>
      </c>
    </row>
    <row r="10" spans="1:26" ht="18.75" customHeight="1" thickTop="1">
      <c r="A10" s="242" t="s">
        <v>354</v>
      </c>
      <c r="B10" s="496" t="s">
        <v>355</v>
      </c>
      <c r="C10" s="240">
        <v>173770</v>
      </c>
      <c r="D10" s="236">
        <v>165395</v>
      </c>
      <c r="E10" s="237">
        <v>1247</v>
      </c>
      <c r="F10" s="236">
        <v>1321</v>
      </c>
      <c r="G10" s="235">
        <f>SUM(C10:F10)</f>
        <v>341733</v>
      </c>
      <c r="H10" s="239">
        <f t="shared" si="0"/>
        <v>0.6535491348051591</v>
      </c>
      <c r="I10" s="238">
        <v>131834</v>
      </c>
      <c r="J10" s="236">
        <v>133289</v>
      </c>
      <c r="K10" s="237">
        <v>919</v>
      </c>
      <c r="L10" s="236">
        <v>1367</v>
      </c>
      <c r="M10" s="235">
        <f>SUM(I10:L10)</f>
        <v>267409</v>
      </c>
      <c r="N10" s="241">
        <f>IF(ISERROR(G10/M10-1),"         /0",(G10/M10-1))</f>
        <v>0.27794128095912995</v>
      </c>
      <c r="O10" s="240">
        <v>696420</v>
      </c>
      <c r="P10" s="236">
        <v>668623</v>
      </c>
      <c r="Q10" s="237">
        <v>4107</v>
      </c>
      <c r="R10" s="236">
        <v>4690</v>
      </c>
      <c r="S10" s="235">
        <f>SUM(O10:R10)</f>
        <v>1373840</v>
      </c>
      <c r="T10" s="239">
        <f t="shared" si="1"/>
        <v>0.6373767084520242</v>
      </c>
      <c r="U10" s="238">
        <v>569452</v>
      </c>
      <c r="V10" s="236">
        <v>546822</v>
      </c>
      <c r="W10" s="237">
        <v>4537</v>
      </c>
      <c r="X10" s="236">
        <v>5540</v>
      </c>
      <c r="Y10" s="235">
        <f>SUM(U10:X10)</f>
        <v>1126351</v>
      </c>
      <c r="Z10" s="234">
        <f>IF(ISERROR(S10/Y10-1),"         /0",IF(S10/Y10&gt;5,"  *  ",(S10/Y10-1)))</f>
        <v>0.2197263552835662</v>
      </c>
    </row>
    <row r="11" spans="1:26" ht="18.75" customHeight="1">
      <c r="A11" s="233" t="s">
        <v>356</v>
      </c>
      <c r="B11" s="497" t="s">
        <v>357</v>
      </c>
      <c r="C11" s="231">
        <v>32681</v>
      </c>
      <c r="D11" s="227">
        <v>29699</v>
      </c>
      <c r="E11" s="228">
        <v>317</v>
      </c>
      <c r="F11" s="227">
        <v>359</v>
      </c>
      <c r="G11" s="226">
        <f>SUM(C11:F11)</f>
        <v>63056</v>
      </c>
      <c r="H11" s="230">
        <f t="shared" si="0"/>
        <v>0.12059179021128807</v>
      </c>
      <c r="I11" s="229">
        <v>27712</v>
      </c>
      <c r="J11" s="227">
        <v>28049</v>
      </c>
      <c r="K11" s="228">
        <v>150</v>
      </c>
      <c r="L11" s="227">
        <v>350</v>
      </c>
      <c r="M11" s="226">
        <f>SUM(I11:L11)</f>
        <v>56261</v>
      </c>
      <c r="N11" s="232">
        <f>IF(ISERROR(G11/M11-1),"         /0",(G11/M11-1))</f>
        <v>0.12077638150761638</v>
      </c>
      <c r="O11" s="231">
        <v>140708</v>
      </c>
      <c r="P11" s="227">
        <v>122253</v>
      </c>
      <c r="Q11" s="228">
        <v>1470</v>
      </c>
      <c r="R11" s="227">
        <v>1390</v>
      </c>
      <c r="S11" s="226">
        <f>SUM(O11:R11)</f>
        <v>265821</v>
      </c>
      <c r="T11" s="230">
        <f t="shared" si="1"/>
        <v>0.12332448758037727</v>
      </c>
      <c r="U11" s="229">
        <v>127995</v>
      </c>
      <c r="V11" s="227">
        <v>114875</v>
      </c>
      <c r="W11" s="228">
        <v>1088</v>
      </c>
      <c r="X11" s="227">
        <v>1061</v>
      </c>
      <c r="Y11" s="226">
        <f>SUM(U11:X11)</f>
        <v>245019</v>
      </c>
      <c r="Z11" s="225">
        <f>IF(ISERROR(S11/Y11-1),"         /0",IF(S11/Y11&gt;5,"  *  ",(S11/Y11-1)))</f>
        <v>0.08489953840314435</v>
      </c>
    </row>
    <row r="12" spans="1:26" ht="18.75" customHeight="1">
      <c r="A12" s="233" t="s">
        <v>358</v>
      </c>
      <c r="B12" s="497" t="s">
        <v>359</v>
      </c>
      <c r="C12" s="231">
        <v>24169</v>
      </c>
      <c r="D12" s="227">
        <v>20950</v>
      </c>
      <c r="E12" s="228">
        <v>90</v>
      </c>
      <c r="F12" s="227">
        <v>107</v>
      </c>
      <c r="G12" s="226">
        <f>SUM(C12:F12)</f>
        <v>45316</v>
      </c>
      <c r="H12" s="230">
        <f t="shared" si="0"/>
        <v>0.08666483070944447</v>
      </c>
      <c r="I12" s="229">
        <v>21434</v>
      </c>
      <c r="J12" s="227">
        <v>20660</v>
      </c>
      <c r="K12" s="228">
        <v>2</v>
      </c>
      <c r="L12" s="227">
        <v>24</v>
      </c>
      <c r="M12" s="226">
        <f>SUM(I12:L12)</f>
        <v>42120</v>
      </c>
      <c r="N12" s="232">
        <f>IF(ISERROR(G12/M12-1),"         /0",(G12/M12-1))</f>
        <v>0.07587844254510911</v>
      </c>
      <c r="O12" s="231">
        <v>108243</v>
      </c>
      <c r="P12" s="227">
        <v>82396</v>
      </c>
      <c r="Q12" s="228">
        <v>229</v>
      </c>
      <c r="R12" s="227">
        <v>271</v>
      </c>
      <c r="S12" s="226">
        <f>SUM(O12:R12)</f>
        <v>191139</v>
      </c>
      <c r="T12" s="230">
        <f t="shared" si="1"/>
        <v>0.08867666298609114</v>
      </c>
      <c r="U12" s="229">
        <v>94796</v>
      </c>
      <c r="V12" s="227">
        <v>80322</v>
      </c>
      <c r="W12" s="228">
        <v>18</v>
      </c>
      <c r="X12" s="227">
        <v>100</v>
      </c>
      <c r="Y12" s="226">
        <f>SUM(U12:X12)</f>
        <v>175236</v>
      </c>
      <c r="Z12" s="225">
        <f>IF(ISERROR(S12/Y12-1),"         /0",IF(S12/Y12&gt;5,"  *  ",(S12/Y12-1)))</f>
        <v>0.09075190029446012</v>
      </c>
    </row>
    <row r="13" spans="1:26" ht="18.75" customHeight="1">
      <c r="A13" s="233" t="s">
        <v>360</v>
      </c>
      <c r="B13" s="497" t="s">
        <v>361</v>
      </c>
      <c r="C13" s="231">
        <v>12175</v>
      </c>
      <c r="D13" s="227">
        <v>12250</v>
      </c>
      <c r="E13" s="228">
        <v>819</v>
      </c>
      <c r="F13" s="227">
        <v>693</v>
      </c>
      <c r="G13" s="226">
        <f>SUM(C13:F13)</f>
        <v>25937</v>
      </c>
      <c r="H13" s="230">
        <f t="shared" si="0"/>
        <v>0.04960335674178792</v>
      </c>
      <c r="I13" s="229">
        <v>11699</v>
      </c>
      <c r="J13" s="227">
        <v>11976</v>
      </c>
      <c r="K13" s="228">
        <v>295</v>
      </c>
      <c r="L13" s="227">
        <v>397</v>
      </c>
      <c r="M13" s="226">
        <f>SUM(I13:L13)</f>
        <v>24367</v>
      </c>
      <c r="N13" s="232">
        <f>IF(ISERROR(G13/M13-1),"         /0",(G13/M13-1))</f>
        <v>0.06443140312718021</v>
      </c>
      <c r="O13" s="231">
        <v>55386</v>
      </c>
      <c r="P13" s="227">
        <v>52179</v>
      </c>
      <c r="Q13" s="228">
        <v>2526</v>
      </c>
      <c r="R13" s="227">
        <v>2502</v>
      </c>
      <c r="S13" s="226">
        <f>SUM(O13:R13)</f>
        <v>112593</v>
      </c>
      <c r="T13" s="230">
        <f t="shared" si="1"/>
        <v>0.05223618160392677</v>
      </c>
      <c r="U13" s="229">
        <v>53478</v>
      </c>
      <c r="V13" s="227">
        <v>52253</v>
      </c>
      <c r="W13" s="228">
        <v>2504</v>
      </c>
      <c r="X13" s="227">
        <v>2350</v>
      </c>
      <c r="Y13" s="226">
        <f>SUM(U13:X13)</f>
        <v>110585</v>
      </c>
      <c r="Z13" s="225">
        <f>IF(ISERROR(S13/Y13-1),"         /0",IF(S13/Y13&gt;5,"  *  ",(S13/Y13-1)))</f>
        <v>0.01815797802595287</v>
      </c>
    </row>
    <row r="14" spans="1:26" ht="18.75" customHeight="1">
      <c r="A14" s="233" t="s">
        <v>362</v>
      </c>
      <c r="B14" s="497" t="s">
        <v>363</v>
      </c>
      <c r="C14" s="231">
        <v>8086</v>
      </c>
      <c r="D14" s="227">
        <v>7542</v>
      </c>
      <c r="E14" s="228">
        <v>32</v>
      </c>
      <c r="F14" s="227">
        <v>7</v>
      </c>
      <c r="G14" s="226">
        <f aca="true" t="shared" si="2" ref="G14:G25">SUM(C14:F14)</f>
        <v>15667</v>
      </c>
      <c r="H14" s="230">
        <f t="shared" si="0"/>
        <v>0.029962439375162558</v>
      </c>
      <c r="I14" s="229">
        <v>8519</v>
      </c>
      <c r="J14" s="227">
        <v>8472</v>
      </c>
      <c r="K14" s="228"/>
      <c r="L14" s="227">
        <v>17</v>
      </c>
      <c r="M14" s="226">
        <f aca="true" t="shared" si="3" ref="M14:M25">SUM(I14:L14)</f>
        <v>17008</v>
      </c>
      <c r="N14" s="232">
        <f aca="true" t="shared" si="4" ref="N14:N25">IF(ISERROR(G14/M14-1),"         /0",(G14/M14-1))</f>
        <v>-0.07884524929444969</v>
      </c>
      <c r="O14" s="231">
        <v>38077</v>
      </c>
      <c r="P14" s="227">
        <v>34354</v>
      </c>
      <c r="Q14" s="228">
        <v>111</v>
      </c>
      <c r="R14" s="227">
        <v>25</v>
      </c>
      <c r="S14" s="226">
        <f aca="true" t="shared" si="5" ref="S14:S25">SUM(O14:R14)</f>
        <v>72567</v>
      </c>
      <c r="T14" s="230">
        <f t="shared" si="1"/>
        <v>0.03366659552949255</v>
      </c>
      <c r="U14" s="229">
        <v>37558</v>
      </c>
      <c r="V14" s="227">
        <v>33784</v>
      </c>
      <c r="W14" s="228">
        <v>104</v>
      </c>
      <c r="X14" s="227">
        <v>197</v>
      </c>
      <c r="Y14" s="226">
        <f aca="true" t="shared" si="6" ref="Y14:Y25">SUM(U14:X14)</f>
        <v>71643</v>
      </c>
      <c r="Z14" s="225">
        <f aca="true" t="shared" si="7" ref="Z14:Z25">IF(ISERROR(S14/Y14-1),"         /0",IF(S14/Y14&gt;5,"  *  ",(S14/Y14-1)))</f>
        <v>0.012897282358360185</v>
      </c>
    </row>
    <row r="15" spans="1:26" ht="18.75" customHeight="1">
      <c r="A15" s="233" t="s">
        <v>374</v>
      </c>
      <c r="B15" s="497" t="s">
        <v>375</v>
      </c>
      <c r="C15" s="231">
        <v>5562</v>
      </c>
      <c r="D15" s="227">
        <v>5080</v>
      </c>
      <c r="E15" s="228">
        <v>32</v>
      </c>
      <c r="F15" s="227">
        <v>4</v>
      </c>
      <c r="G15" s="226">
        <f t="shared" si="2"/>
        <v>10678</v>
      </c>
      <c r="H15" s="230">
        <f t="shared" si="0"/>
        <v>0.020421199186058964</v>
      </c>
      <c r="I15" s="229">
        <v>5186</v>
      </c>
      <c r="J15" s="227">
        <v>4782</v>
      </c>
      <c r="K15" s="228"/>
      <c r="L15" s="227"/>
      <c r="M15" s="226">
        <f t="shared" si="3"/>
        <v>9968</v>
      </c>
      <c r="N15" s="232">
        <f t="shared" si="4"/>
        <v>0.0712279293739968</v>
      </c>
      <c r="O15" s="231">
        <v>27023</v>
      </c>
      <c r="P15" s="227">
        <v>20785</v>
      </c>
      <c r="Q15" s="228">
        <v>57</v>
      </c>
      <c r="R15" s="227">
        <v>21</v>
      </c>
      <c r="S15" s="226">
        <f t="shared" si="5"/>
        <v>47886</v>
      </c>
      <c r="T15" s="230">
        <f t="shared" si="1"/>
        <v>0.02221613947834801</v>
      </c>
      <c r="U15" s="229">
        <v>26206</v>
      </c>
      <c r="V15" s="227">
        <v>19637</v>
      </c>
      <c r="W15" s="228"/>
      <c r="X15" s="227">
        <v>25</v>
      </c>
      <c r="Y15" s="226">
        <f t="shared" si="6"/>
        <v>45868</v>
      </c>
      <c r="Z15" s="225">
        <f t="shared" si="7"/>
        <v>0.04399581407517217</v>
      </c>
    </row>
    <row r="16" spans="1:26" ht="18.75" customHeight="1">
      <c r="A16" s="233" t="s">
        <v>368</v>
      </c>
      <c r="B16" s="497" t="s">
        <v>369</v>
      </c>
      <c r="C16" s="231">
        <v>2974</v>
      </c>
      <c r="D16" s="227">
        <v>2523</v>
      </c>
      <c r="E16" s="228">
        <v>477</v>
      </c>
      <c r="F16" s="227">
        <v>402</v>
      </c>
      <c r="G16" s="226">
        <f t="shared" si="2"/>
        <v>6376</v>
      </c>
      <c r="H16" s="230">
        <f t="shared" si="0"/>
        <v>0.0121938158840899</v>
      </c>
      <c r="I16" s="229">
        <v>2721</v>
      </c>
      <c r="J16" s="227">
        <v>2379</v>
      </c>
      <c r="K16" s="228">
        <v>1552</v>
      </c>
      <c r="L16" s="227">
        <v>1334</v>
      </c>
      <c r="M16" s="226">
        <f t="shared" si="3"/>
        <v>7986</v>
      </c>
      <c r="N16" s="232">
        <f t="shared" si="4"/>
        <v>-0.20160280490859006</v>
      </c>
      <c r="O16" s="231">
        <v>14471</v>
      </c>
      <c r="P16" s="227">
        <v>11564</v>
      </c>
      <c r="Q16" s="228">
        <v>2880</v>
      </c>
      <c r="R16" s="227">
        <v>2731</v>
      </c>
      <c r="S16" s="226">
        <f t="shared" si="5"/>
        <v>31646</v>
      </c>
      <c r="T16" s="230">
        <f t="shared" si="1"/>
        <v>0.01468178486262793</v>
      </c>
      <c r="U16" s="229">
        <v>12999</v>
      </c>
      <c r="V16" s="227">
        <v>10685</v>
      </c>
      <c r="W16" s="228">
        <v>3334</v>
      </c>
      <c r="X16" s="227">
        <v>3101</v>
      </c>
      <c r="Y16" s="226">
        <f t="shared" si="6"/>
        <v>30119</v>
      </c>
      <c r="Z16" s="225">
        <f t="shared" si="7"/>
        <v>0.05069889438560371</v>
      </c>
    </row>
    <row r="17" spans="1:26" ht="18.75" customHeight="1">
      <c r="A17" s="233" t="s">
        <v>364</v>
      </c>
      <c r="B17" s="497" t="s">
        <v>365</v>
      </c>
      <c r="C17" s="231">
        <v>2748</v>
      </c>
      <c r="D17" s="227">
        <v>2371</v>
      </c>
      <c r="E17" s="228">
        <v>19</v>
      </c>
      <c r="F17" s="227">
        <v>17</v>
      </c>
      <c r="G17" s="226">
        <f t="shared" si="2"/>
        <v>5155</v>
      </c>
      <c r="H17" s="230">
        <f t="shared" si="0"/>
        <v>0.009858707792108444</v>
      </c>
      <c r="I17" s="229">
        <v>2163</v>
      </c>
      <c r="J17" s="227">
        <v>2273</v>
      </c>
      <c r="K17" s="228">
        <v>2</v>
      </c>
      <c r="L17" s="227">
        <v>5</v>
      </c>
      <c r="M17" s="226">
        <f t="shared" si="3"/>
        <v>4443</v>
      </c>
      <c r="N17" s="232">
        <f t="shared" si="4"/>
        <v>0.1602520819266262</v>
      </c>
      <c r="O17" s="231">
        <v>11391</v>
      </c>
      <c r="P17" s="227">
        <v>9588</v>
      </c>
      <c r="Q17" s="228">
        <v>60</v>
      </c>
      <c r="R17" s="227">
        <v>46</v>
      </c>
      <c r="S17" s="226">
        <f t="shared" si="5"/>
        <v>21085</v>
      </c>
      <c r="T17" s="230">
        <f t="shared" si="1"/>
        <v>0.009782134671949374</v>
      </c>
      <c r="U17" s="229">
        <v>9577</v>
      </c>
      <c r="V17" s="227">
        <v>9445</v>
      </c>
      <c r="W17" s="228">
        <v>10</v>
      </c>
      <c r="X17" s="227">
        <v>33</v>
      </c>
      <c r="Y17" s="226">
        <f t="shared" si="6"/>
        <v>19065</v>
      </c>
      <c r="Z17" s="225">
        <f t="shared" si="7"/>
        <v>0.10595331759769211</v>
      </c>
    </row>
    <row r="18" spans="1:26" ht="18.75" customHeight="1">
      <c r="A18" s="233" t="s">
        <v>387</v>
      </c>
      <c r="B18" s="497" t="s">
        <v>388</v>
      </c>
      <c r="C18" s="231">
        <v>1785</v>
      </c>
      <c r="D18" s="227">
        <v>1492</v>
      </c>
      <c r="E18" s="228">
        <v>3</v>
      </c>
      <c r="F18" s="227">
        <v>5</v>
      </c>
      <c r="G18" s="226">
        <f t="shared" si="2"/>
        <v>3285</v>
      </c>
      <c r="H18" s="230">
        <f t="shared" si="0"/>
        <v>0.006282416119704411</v>
      </c>
      <c r="I18" s="229">
        <v>1510</v>
      </c>
      <c r="J18" s="227">
        <v>1190</v>
      </c>
      <c r="K18" s="228"/>
      <c r="L18" s="227"/>
      <c r="M18" s="226">
        <f t="shared" si="3"/>
        <v>2700</v>
      </c>
      <c r="N18" s="232">
        <f t="shared" si="4"/>
        <v>0.21666666666666656</v>
      </c>
      <c r="O18" s="231">
        <v>9141</v>
      </c>
      <c r="P18" s="227">
        <v>6242</v>
      </c>
      <c r="Q18" s="228">
        <v>52</v>
      </c>
      <c r="R18" s="227">
        <v>5</v>
      </c>
      <c r="S18" s="226">
        <f t="shared" si="5"/>
        <v>15440</v>
      </c>
      <c r="T18" s="230">
        <f t="shared" si="1"/>
        <v>0.007163204142039286</v>
      </c>
      <c r="U18" s="229">
        <v>7598</v>
      </c>
      <c r="V18" s="227">
        <v>5031</v>
      </c>
      <c r="W18" s="228">
        <v>9</v>
      </c>
      <c r="X18" s="227">
        <v>7</v>
      </c>
      <c r="Y18" s="226">
        <f t="shared" si="6"/>
        <v>12645</v>
      </c>
      <c r="Z18" s="225">
        <f t="shared" si="7"/>
        <v>0.2210359826018189</v>
      </c>
    </row>
    <row r="19" spans="1:26" ht="18.75" customHeight="1">
      <c r="A19" s="233" t="s">
        <v>372</v>
      </c>
      <c r="B19" s="497" t="s">
        <v>373</v>
      </c>
      <c r="C19" s="231">
        <v>689</v>
      </c>
      <c r="D19" s="227">
        <v>475</v>
      </c>
      <c r="E19" s="228">
        <v>2</v>
      </c>
      <c r="F19" s="227">
        <v>24</v>
      </c>
      <c r="G19" s="226">
        <f t="shared" si="2"/>
        <v>1190</v>
      </c>
      <c r="H19" s="230">
        <f t="shared" si="0"/>
        <v>0.002275821973348021</v>
      </c>
      <c r="I19" s="229">
        <v>587</v>
      </c>
      <c r="J19" s="227">
        <v>634</v>
      </c>
      <c r="K19" s="228"/>
      <c r="L19" s="227">
        <v>2</v>
      </c>
      <c r="M19" s="226">
        <f t="shared" si="3"/>
        <v>1223</v>
      </c>
      <c r="N19" s="232">
        <f t="shared" si="4"/>
        <v>-0.02698282910874894</v>
      </c>
      <c r="O19" s="231">
        <v>2992</v>
      </c>
      <c r="P19" s="227">
        <v>2393</v>
      </c>
      <c r="Q19" s="228">
        <v>11</v>
      </c>
      <c r="R19" s="227">
        <v>30</v>
      </c>
      <c r="S19" s="226">
        <f t="shared" si="5"/>
        <v>5426</v>
      </c>
      <c r="T19" s="230">
        <f t="shared" si="1"/>
        <v>0.002517328087739972</v>
      </c>
      <c r="U19" s="229">
        <v>3008</v>
      </c>
      <c r="V19" s="227">
        <v>2654</v>
      </c>
      <c r="W19" s="228">
        <v>2</v>
      </c>
      <c r="X19" s="227">
        <v>25</v>
      </c>
      <c r="Y19" s="226">
        <f t="shared" si="6"/>
        <v>5689</v>
      </c>
      <c r="Z19" s="225">
        <f t="shared" si="7"/>
        <v>-0.04622956582879245</v>
      </c>
    </row>
    <row r="20" spans="1:26" ht="18.75" customHeight="1">
      <c r="A20" s="233" t="s">
        <v>389</v>
      </c>
      <c r="B20" s="497" t="s">
        <v>390</v>
      </c>
      <c r="C20" s="231">
        <v>645</v>
      </c>
      <c r="D20" s="227">
        <v>499</v>
      </c>
      <c r="E20" s="228">
        <v>0</v>
      </c>
      <c r="F20" s="227">
        <v>0</v>
      </c>
      <c r="G20" s="226">
        <f t="shared" si="2"/>
        <v>1144</v>
      </c>
      <c r="H20" s="230">
        <f t="shared" si="0"/>
        <v>0.0021878490231177616</v>
      </c>
      <c r="I20" s="229">
        <v>508</v>
      </c>
      <c r="J20" s="227">
        <v>390</v>
      </c>
      <c r="K20" s="228"/>
      <c r="L20" s="227"/>
      <c r="M20" s="226">
        <f t="shared" si="3"/>
        <v>898</v>
      </c>
      <c r="N20" s="232">
        <f t="shared" si="4"/>
        <v>0.2739420935412027</v>
      </c>
      <c r="O20" s="231">
        <v>2962</v>
      </c>
      <c r="P20" s="227">
        <v>1545</v>
      </c>
      <c r="Q20" s="228">
        <v>16</v>
      </c>
      <c r="R20" s="227"/>
      <c r="S20" s="226">
        <f t="shared" si="5"/>
        <v>4523</v>
      </c>
      <c r="T20" s="230">
        <f t="shared" si="1"/>
        <v>0.002098391990572778</v>
      </c>
      <c r="U20" s="229">
        <v>3169</v>
      </c>
      <c r="V20" s="227">
        <v>1494</v>
      </c>
      <c r="W20" s="228">
        <v>12</v>
      </c>
      <c r="X20" s="227">
        <v>10</v>
      </c>
      <c r="Y20" s="226">
        <f t="shared" si="6"/>
        <v>4685</v>
      </c>
      <c r="Z20" s="225">
        <f t="shared" si="7"/>
        <v>-0.034578441835645624</v>
      </c>
    </row>
    <row r="21" spans="1:26" ht="18.75" customHeight="1">
      <c r="A21" s="233" t="s">
        <v>370</v>
      </c>
      <c r="B21" s="497" t="s">
        <v>371</v>
      </c>
      <c r="C21" s="231">
        <v>440</v>
      </c>
      <c r="D21" s="227">
        <v>411</v>
      </c>
      <c r="E21" s="228">
        <v>19</v>
      </c>
      <c r="F21" s="227">
        <v>0</v>
      </c>
      <c r="G21" s="226">
        <f t="shared" si="2"/>
        <v>870</v>
      </c>
      <c r="H21" s="230">
        <f t="shared" si="0"/>
        <v>0.00166383623261578</v>
      </c>
      <c r="I21" s="229">
        <v>614</v>
      </c>
      <c r="J21" s="227">
        <v>471</v>
      </c>
      <c r="K21" s="228">
        <v>19</v>
      </c>
      <c r="L21" s="227">
        <v>0</v>
      </c>
      <c r="M21" s="226">
        <f t="shared" si="3"/>
        <v>1104</v>
      </c>
      <c r="N21" s="232">
        <f t="shared" si="4"/>
        <v>-0.2119565217391305</v>
      </c>
      <c r="O21" s="231">
        <v>2386</v>
      </c>
      <c r="P21" s="227">
        <v>1702</v>
      </c>
      <c r="Q21" s="228">
        <v>71</v>
      </c>
      <c r="R21" s="227">
        <v>6</v>
      </c>
      <c r="S21" s="226">
        <f t="shared" si="5"/>
        <v>4165</v>
      </c>
      <c r="T21" s="230">
        <f t="shared" si="1"/>
        <v>0.0019323021536006234</v>
      </c>
      <c r="U21" s="229">
        <v>2502</v>
      </c>
      <c r="V21" s="227">
        <v>2056</v>
      </c>
      <c r="W21" s="228">
        <v>105</v>
      </c>
      <c r="X21" s="227">
        <v>2</v>
      </c>
      <c r="Y21" s="226">
        <f t="shared" si="6"/>
        <v>4665</v>
      </c>
      <c r="Z21" s="225">
        <f t="shared" si="7"/>
        <v>-0.10718113612004287</v>
      </c>
    </row>
    <row r="22" spans="1:26" ht="18.75" customHeight="1">
      <c r="A22" s="233" t="s">
        <v>376</v>
      </c>
      <c r="B22" s="497" t="s">
        <v>377</v>
      </c>
      <c r="C22" s="231">
        <v>340</v>
      </c>
      <c r="D22" s="227">
        <v>268</v>
      </c>
      <c r="E22" s="228">
        <v>0</v>
      </c>
      <c r="F22" s="227">
        <v>0</v>
      </c>
      <c r="G22" s="226">
        <f t="shared" si="2"/>
        <v>608</v>
      </c>
      <c r="H22" s="230">
        <f t="shared" si="0"/>
        <v>0.0011627729073912577</v>
      </c>
      <c r="I22" s="229">
        <v>287</v>
      </c>
      <c r="J22" s="227">
        <v>200</v>
      </c>
      <c r="K22" s="228">
        <v>4</v>
      </c>
      <c r="L22" s="227"/>
      <c r="M22" s="226">
        <f t="shared" si="3"/>
        <v>491</v>
      </c>
      <c r="N22" s="232">
        <f t="shared" si="4"/>
        <v>0.23828920570264756</v>
      </c>
      <c r="O22" s="231">
        <v>1353</v>
      </c>
      <c r="P22" s="227">
        <v>903</v>
      </c>
      <c r="Q22" s="228">
        <v>7</v>
      </c>
      <c r="R22" s="227"/>
      <c r="S22" s="226">
        <f t="shared" si="5"/>
        <v>2263</v>
      </c>
      <c r="T22" s="230">
        <f t="shared" si="1"/>
        <v>0.0010498919024245405</v>
      </c>
      <c r="U22" s="229">
        <v>1206</v>
      </c>
      <c r="V22" s="227">
        <v>864</v>
      </c>
      <c r="W22" s="228">
        <v>15</v>
      </c>
      <c r="X22" s="227">
        <v>4</v>
      </c>
      <c r="Y22" s="226">
        <f t="shared" si="6"/>
        <v>2089</v>
      </c>
      <c r="Z22" s="225">
        <f t="shared" si="7"/>
        <v>0.08329344183820009</v>
      </c>
    </row>
    <row r="23" spans="1:26" ht="18.75" customHeight="1">
      <c r="A23" s="233" t="s">
        <v>415</v>
      </c>
      <c r="B23" s="497" t="s">
        <v>416</v>
      </c>
      <c r="C23" s="231">
        <v>229</v>
      </c>
      <c r="D23" s="227">
        <v>230</v>
      </c>
      <c r="E23" s="228">
        <v>0</v>
      </c>
      <c r="F23" s="227">
        <v>1</v>
      </c>
      <c r="G23" s="226">
        <f t="shared" si="2"/>
        <v>460</v>
      </c>
      <c r="H23" s="230">
        <f t="shared" si="0"/>
        <v>0.0008797295023025963</v>
      </c>
      <c r="I23" s="229">
        <v>14</v>
      </c>
      <c r="J23" s="227">
        <v>11</v>
      </c>
      <c r="K23" s="228">
        <v>135</v>
      </c>
      <c r="L23" s="227">
        <v>157</v>
      </c>
      <c r="M23" s="226">
        <f t="shared" si="3"/>
        <v>317</v>
      </c>
      <c r="N23" s="232">
        <f t="shared" si="4"/>
        <v>0.4511041009463723</v>
      </c>
      <c r="O23" s="231">
        <v>688</v>
      </c>
      <c r="P23" s="227">
        <v>666</v>
      </c>
      <c r="Q23" s="228"/>
      <c r="R23" s="227">
        <v>1</v>
      </c>
      <c r="S23" s="226">
        <f t="shared" si="5"/>
        <v>1355</v>
      </c>
      <c r="T23" s="230">
        <f t="shared" si="1"/>
        <v>0.0006286361147968415</v>
      </c>
      <c r="U23" s="229">
        <v>91</v>
      </c>
      <c r="V23" s="227">
        <v>45</v>
      </c>
      <c r="W23" s="228">
        <v>646</v>
      </c>
      <c r="X23" s="227">
        <v>623</v>
      </c>
      <c r="Y23" s="226">
        <f t="shared" si="6"/>
        <v>1405</v>
      </c>
      <c r="Z23" s="225">
        <f t="shared" si="7"/>
        <v>-0.03558718861209964</v>
      </c>
    </row>
    <row r="24" spans="1:26" ht="18.75" customHeight="1">
      <c r="A24" s="233" t="s">
        <v>379</v>
      </c>
      <c r="B24" s="497" t="s">
        <v>380</v>
      </c>
      <c r="C24" s="231">
        <v>222</v>
      </c>
      <c r="D24" s="227">
        <v>217</v>
      </c>
      <c r="E24" s="228">
        <v>5</v>
      </c>
      <c r="F24" s="227">
        <v>0</v>
      </c>
      <c r="G24" s="226">
        <f t="shared" si="2"/>
        <v>444</v>
      </c>
      <c r="H24" s="230">
        <f t="shared" si="0"/>
        <v>0.0008491302152659843</v>
      </c>
      <c r="I24" s="229">
        <v>110</v>
      </c>
      <c r="J24" s="227">
        <v>147</v>
      </c>
      <c r="K24" s="228">
        <v>2</v>
      </c>
      <c r="L24" s="227">
        <v>1</v>
      </c>
      <c r="M24" s="226">
        <f t="shared" si="3"/>
        <v>260</v>
      </c>
      <c r="N24" s="232">
        <f t="shared" si="4"/>
        <v>0.7076923076923076</v>
      </c>
      <c r="O24" s="231">
        <v>846</v>
      </c>
      <c r="P24" s="227">
        <v>579</v>
      </c>
      <c r="Q24" s="228">
        <v>5</v>
      </c>
      <c r="R24" s="227"/>
      <c r="S24" s="226">
        <f t="shared" si="5"/>
        <v>1430</v>
      </c>
      <c r="T24" s="230">
        <f t="shared" si="1"/>
        <v>0.0006634314717044158</v>
      </c>
      <c r="U24" s="229">
        <v>613</v>
      </c>
      <c r="V24" s="227">
        <v>404</v>
      </c>
      <c r="W24" s="228">
        <v>2</v>
      </c>
      <c r="X24" s="227">
        <v>3</v>
      </c>
      <c r="Y24" s="226">
        <f t="shared" si="6"/>
        <v>1022</v>
      </c>
      <c r="Z24" s="225">
        <f t="shared" si="7"/>
        <v>0.39921722113502933</v>
      </c>
    </row>
    <row r="25" spans="1:26" ht="18.75" customHeight="1" thickBot="1">
      <c r="A25" s="224" t="s">
        <v>59</v>
      </c>
      <c r="B25" s="498"/>
      <c r="C25" s="222">
        <v>533</v>
      </c>
      <c r="D25" s="218">
        <v>403</v>
      </c>
      <c r="E25" s="219">
        <v>19</v>
      </c>
      <c r="F25" s="218">
        <v>14</v>
      </c>
      <c r="G25" s="217">
        <f t="shared" si="2"/>
        <v>969</v>
      </c>
      <c r="H25" s="221">
        <f t="shared" si="0"/>
        <v>0.0018531693211548171</v>
      </c>
      <c r="I25" s="220">
        <v>573</v>
      </c>
      <c r="J25" s="218">
        <v>577</v>
      </c>
      <c r="K25" s="219">
        <v>12</v>
      </c>
      <c r="L25" s="218">
        <v>21</v>
      </c>
      <c r="M25" s="217">
        <f t="shared" si="3"/>
        <v>1183</v>
      </c>
      <c r="N25" s="223">
        <f t="shared" si="4"/>
        <v>-0.18089602704987318</v>
      </c>
      <c r="O25" s="222">
        <v>2549</v>
      </c>
      <c r="P25" s="218">
        <v>1573</v>
      </c>
      <c r="Q25" s="219">
        <v>94</v>
      </c>
      <c r="R25" s="218">
        <v>65</v>
      </c>
      <c r="S25" s="217">
        <f t="shared" si="5"/>
        <v>4281</v>
      </c>
      <c r="T25" s="221">
        <f t="shared" si="1"/>
        <v>0.0019861189722843384</v>
      </c>
      <c r="U25" s="220">
        <v>2597</v>
      </c>
      <c r="V25" s="218">
        <v>1972</v>
      </c>
      <c r="W25" s="219">
        <v>116</v>
      </c>
      <c r="X25" s="218">
        <v>55</v>
      </c>
      <c r="Y25" s="217">
        <f t="shared" si="6"/>
        <v>4740</v>
      </c>
      <c r="Z25" s="216">
        <f t="shared" si="7"/>
        <v>-0.09683544303797464</v>
      </c>
    </row>
    <row r="26" spans="1:2" ht="16.5" thickTop="1">
      <c r="A26" s="215" t="s">
        <v>44</v>
      </c>
      <c r="B26" s="215"/>
    </row>
    <row r="27" spans="1:2" ht="15.75">
      <c r="A27" s="215" t="s">
        <v>43</v>
      </c>
      <c r="B27" s="215"/>
    </row>
    <row r="28" spans="1:3" ht="14.25">
      <c r="A28" s="499" t="s">
        <v>353</v>
      </c>
      <c r="B28" s="500"/>
      <c r="C28" s="500"/>
    </row>
  </sheetData>
  <sheetProtection/>
  <mergeCells count="27">
    <mergeCell ref="Y1:Z1"/>
    <mergeCell ref="A3:Z3"/>
    <mergeCell ref="A4:Z4"/>
    <mergeCell ref="A5:A8"/>
    <mergeCell ref="B5:B8"/>
    <mergeCell ref="C5:N5"/>
    <mergeCell ref="O5:Z5"/>
    <mergeCell ref="C6:G6"/>
    <mergeCell ref="H6:H8"/>
    <mergeCell ref="I6:M6"/>
    <mergeCell ref="U6:Y6"/>
    <mergeCell ref="Z6:Z8"/>
    <mergeCell ref="C7:D7"/>
    <mergeCell ref="E7:F7"/>
    <mergeCell ref="G7:G8"/>
    <mergeCell ref="I7:J7"/>
    <mergeCell ref="K7:L7"/>
    <mergeCell ref="Y7:Y8"/>
    <mergeCell ref="M7:M8"/>
    <mergeCell ref="O7:P7"/>
    <mergeCell ref="Q7:R7"/>
    <mergeCell ref="S7:S8"/>
    <mergeCell ref="U7:V7"/>
    <mergeCell ref="W7:X7"/>
    <mergeCell ref="N6:N8"/>
    <mergeCell ref="O6:S6"/>
    <mergeCell ref="T6:T8"/>
  </mergeCells>
  <conditionalFormatting sqref="Z26:Z65536 N26:N65536 Z3 N3 N5:N8 Z5:Z8">
    <cfRule type="cellIs" priority="3" dxfId="68" operator="lessThan" stopIfTrue="1">
      <formula>0</formula>
    </cfRule>
  </conditionalFormatting>
  <conditionalFormatting sqref="N9:N25 Z9:Z25">
    <cfRule type="cellIs" priority="4" dxfId="68" operator="lessThan" stopIfTrue="1">
      <formula>0</formula>
    </cfRule>
    <cfRule type="cellIs" priority="5" dxfId="70" operator="greaterThanOrEqual" stopIfTrue="1">
      <formula>0</formula>
    </cfRule>
  </conditionalFormatting>
  <conditionalFormatting sqref="H6:H8">
    <cfRule type="cellIs" priority="2" dxfId="68" operator="lessThan" stopIfTrue="1">
      <formula>0</formula>
    </cfRule>
  </conditionalFormatting>
  <conditionalFormatting sqref="T6:T8">
    <cfRule type="cellIs" priority="1" dxfId="68" operator="lessThan" stopIfTrue="1">
      <formula>0</formula>
    </cfRule>
  </conditionalFormatting>
  <hyperlinks>
    <hyperlink ref="Y1:Z1" location="INDICE!A1" display="Volver al Indice"/>
  </hyperlinks>
  <printOptions/>
  <pageMargins left="0.2" right="0.22" top="0.54" bottom="0.1968503937007874" header="0.15748031496062992" footer="0.15748031496062992"/>
  <pageSetup horizontalDpi="600" verticalDpi="600" orientation="landscape" scale="77" r:id="rId1"/>
</worksheet>
</file>

<file path=xl/worksheets/sheet2.xml><?xml version="1.0" encoding="utf-8"?>
<worksheet xmlns="http://schemas.openxmlformats.org/spreadsheetml/2006/main" xmlns:r="http://schemas.openxmlformats.org/officeDocument/2006/relationships">
  <sheetPr>
    <tabColor indexed="51"/>
  </sheetPr>
  <dimension ref="A1:N33"/>
  <sheetViews>
    <sheetView zoomScalePageLayoutView="0" workbookViewId="0" topLeftCell="A1">
      <selection activeCell="M2" sqref="M2:N2"/>
    </sheetView>
  </sheetViews>
  <sheetFormatPr defaultColWidth="11.421875" defaultRowHeight="15"/>
  <cols>
    <col min="1" max="16384" width="11.421875" style="468" customWidth="1"/>
  </cols>
  <sheetData>
    <row r="1" spans="1:8" ht="13.5" thickBot="1">
      <c r="A1" s="467"/>
      <c r="B1" s="467"/>
      <c r="C1" s="467"/>
      <c r="D1" s="467"/>
      <c r="E1" s="467"/>
      <c r="F1" s="467"/>
      <c r="G1" s="467"/>
      <c r="H1" s="467"/>
    </row>
    <row r="2" spans="1:14" ht="31.5" thickBot="1" thickTop="1">
      <c r="A2" s="469" t="s">
        <v>120</v>
      </c>
      <c r="B2" s="470"/>
      <c r="M2" s="524" t="s">
        <v>28</v>
      </c>
      <c r="N2" s="525"/>
    </row>
    <row r="3" spans="1:2" ht="25.5" thickTop="1">
      <c r="A3" s="471" t="s">
        <v>39</v>
      </c>
      <c r="B3" s="472"/>
    </row>
    <row r="9" spans="1:14" ht="26.25">
      <c r="A9" s="504" t="s">
        <v>113</v>
      </c>
      <c r="B9" s="473"/>
      <c r="C9" s="473"/>
      <c r="D9" s="473"/>
      <c r="E9" s="473"/>
      <c r="F9" s="473"/>
      <c r="G9" s="473"/>
      <c r="H9" s="473"/>
      <c r="I9" s="473"/>
      <c r="J9" s="473"/>
      <c r="K9" s="473"/>
      <c r="L9" s="473"/>
      <c r="M9" s="473"/>
      <c r="N9" s="473"/>
    </row>
    <row r="10" spans="1:14" ht="15.75">
      <c r="A10" s="474"/>
      <c r="B10" s="473"/>
      <c r="C10" s="473"/>
      <c r="D10" s="473"/>
      <c r="E10" s="473"/>
      <c r="F10" s="473"/>
      <c r="G10" s="473"/>
      <c r="H10" s="473"/>
      <c r="I10" s="473"/>
      <c r="J10" s="473"/>
      <c r="K10" s="473"/>
      <c r="L10" s="473"/>
      <c r="M10" s="473"/>
      <c r="N10" s="473"/>
    </row>
    <row r="11" spans="1:14" ht="24.75" customHeight="1">
      <c r="A11" s="502" t="s">
        <v>114</v>
      </c>
      <c r="B11" s="476"/>
      <c r="C11" s="476"/>
      <c r="D11" s="476"/>
      <c r="E11" s="476"/>
      <c r="F11" s="476"/>
      <c r="G11" s="476"/>
      <c r="H11" s="476"/>
      <c r="I11" s="476"/>
      <c r="J11" s="476"/>
      <c r="K11" s="476"/>
      <c r="L11" s="476"/>
      <c r="M11" s="476"/>
      <c r="N11" s="476"/>
    </row>
    <row r="12" ht="15">
      <c r="A12" s="502" t="s">
        <v>486</v>
      </c>
    </row>
    <row r="13" ht="15">
      <c r="A13" s="503"/>
    </row>
    <row r="14" ht="15">
      <c r="A14" s="502" t="s">
        <v>483</v>
      </c>
    </row>
    <row r="15" ht="15">
      <c r="A15" s="502" t="s">
        <v>484</v>
      </c>
    </row>
    <row r="16" ht="15">
      <c r="A16" s="502" t="s">
        <v>485</v>
      </c>
    </row>
    <row r="18" ht="15">
      <c r="A18" s="502" t="s">
        <v>490</v>
      </c>
    </row>
    <row r="19" ht="15">
      <c r="A19" s="502" t="s">
        <v>489</v>
      </c>
    </row>
    <row r="21" ht="15">
      <c r="A21" s="502" t="s">
        <v>481</v>
      </c>
    </row>
    <row r="24" ht="26.25">
      <c r="A24" s="504" t="s">
        <v>482</v>
      </c>
    </row>
    <row r="27" ht="22.5">
      <c r="A27" s="477" t="s">
        <v>115</v>
      </c>
    </row>
    <row r="29" ht="15.75">
      <c r="A29" s="475" t="s">
        <v>116</v>
      </c>
    </row>
    <row r="30" ht="15.75">
      <c r="A30" s="475"/>
    </row>
    <row r="31" ht="22.5">
      <c r="A31" s="477" t="s">
        <v>117</v>
      </c>
    </row>
    <row r="32" ht="15.75">
      <c r="A32" s="475" t="s">
        <v>118</v>
      </c>
    </row>
    <row r="33" ht="15.75">
      <c r="A33" s="475" t="s">
        <v>119</v>
      </c>
    </row>
  </sheetData>
  <sheetProtection/>
  <mergeCells count="1">
    <mergeCell ref="M2:N2"/>
  </mergeCells>
  <hyperlinks>
    <hyperlink ref="M2:N2" location="INDICE!A1" display="Volver al Indice"/>
  </hyperlinks>
  <printOptions/>
  <pageMargins left="0.75" right="0.75" top="1" bottom="1" header="0" footer="0"/>
  <pageSetup orientation="portrait" paperSize="9"/>
  <drawing r:id="rId1"/>
</worksheet>
</file>

<file path=xl/worksheets/sheet20.xml><?xml version="1.0" encoding="utf-8"?>
<worksheet xmlns="http://schemas.openxmlformats.org/spreadsheetml/2006/main" xmlns:r="http://schemas.openxmlformats.org/officeDocument/2006/relationships">
  <sheetPr>
    <tabColor indexed="30"/>
  </sheetPr>
  <dimension ref="A1:Z19"/>
  <sheetViews>
    <sheetView showGridLines="0" zoomScale="76" zoomScaleNormal="76" zoomScalePageLayoutView="0" workbookViewId="0" topLeftCell="A1">
      <selection activeCell="Y1" sqref="Y1:Z1"/>
    </sheetView>
  </sheetViews>
  <sheetFormatPr defaultColWidth="8.00390625" defaultRowHeight="15"/>
  <cols>
    <col min="1" max="1" width="25.421875" style="214" customWidth="1"/>
    <col min="2" max="2" width="40.421875" style="214" bestFit="1" customWidth="1"/>
    <col min="3" max="3" width="9.8515625" style="214" customWidth="1"/>
    <col min="4" max="4" width="12.421875" style="214" bestFit="1" customWidth="1"/>
    <col min="5" max="5" width="8.57421875" style="214" bestFit="1" customWidth="1"/>
    <col min="6" max="6" width="10.57421875" style="214" bestFit="1" customWidth="1"/>
    <col min="7" max="7" width="9.00390625" style="214" customWidth="1"/>
    <col min="8" max="8" width="10.7109375" style="214" customWidth="1"/>
    <col min="9" max="9" width="9.57421875" style="214" customWidth="1"/>
    <col min="10" max="10" width="11.57421875" style="214" bestFit="1" customWidth="1"/>
    <col min="11" max="11" width="9.00390625" style="214" bestFit="1" customWidth="1"/>
    <col min="12" max="12" width="10.57421875" style="214" bestFit="1" customWidth="1"/>
    <col min="13" max="13" width="11.57421875" style="214" bestFit="1" customWidth="1"/>
    <col min="14" max="14" width="9.421875" style="214" customWidth="1"/>
    <col min="15" max="15" width="9.57421875" style="214" bestFit="1" customWidth="1"/>
    <col min="16" max="16" width="11.140625" style="214" customWidth="1"/>
    <col min="17" max="17" width="9.421875" style="214" customWidth="1"/>
    <col min="18" max="18" width="10.57421875" style="214" bestFit="1" customWidth="1"/>
    <col min="19" max="19" width="9.57421875" style="214" customWidth="1"/>
    <col min="20" max="20" width="10.140625" style="214" customWidth="1"/>
    <col min="21" max="21" width="9.421875" style="214" customWidth="1"/>
    <col min="22" max="22" width="10.421875" style="214" customWidth="1"/>
    <col min="23" max="23" width="9.421875" style="214" customWidth="1"/>
    <col min="24" max="24" width="10.28125" style="214" customWidth="1"/>
    <col min="25" max="25" width="10.7109375" style="214" customWidth="1"/>
    <col min="26" max="26" width="9.8515625" style="214" bestFit="1" customWidth="1"/>
    <col min="27" max="16384" width="8.00390625" style="214" customWidth="1"/>
  </cols>
  <sheetData>
    <row r="1" spans="25:26" ht="18.75" thickBot="1">
      <c r="Y1" s="600" t="s">
        <v>28</v>
      </c>
      <c r="Z1" s="601"/>
    </row>
    <row r="2" ht="5.25" customHeight="1" thickBot="1"/>
    <row r="3" spans="1:26" ht="24.75" customHeight="1" thickTop="1">
      <c r="A3" s="602" t="s">
        <v>476</v>
      </c>
      <c r="B3" s="603"/>
      <c r="C3" s="603"/>
      <c r="D3" s="603"/>
      <c r="E3" s="603"/>
      <c r="F3" s="603"/>
      <c r="G3" s="603"/>
      <c r="H3" s="603"/>
      <c r="I3" s="603"/>
      <c r="J3" s="603"/>
      <c r="K3" s="603"/>
      <c r="L3" s="603"/>
      <c r="M3" s="603"/>
      <c r="N3" s="603"/>
      <c r="O3" s="603"/>
      <c r="P3" s="603"/>
      <c r="Q3" s="603"/>
      <c r="R3" s="603"/>
      <c r="S3" s="603"/>
      <c r="T3" s="603"/>
      <c r="U3" s="603"/>
      <c r="V3" s="603"/>
      <c r="W3" s="603"/>
      <c r="X3" s="603"/>
      <c r="Y3" s="603"/>
      <c r="Z3" s="604"/>
    </row>
    <row r="4" spans="1:26" ht="21" customHeight="1" thickBot="1">
      <c r="A4" s="614" t="s">
        <v>46</v>
      </c>
      <c r="B4" s="615"/>
      <c r="C4" s="615"/>
      <c r="D4" s="615"/>
      <c r="E4" s="615"/>
      <c r="F4" s="615"/>
      <c r="G4" s="615"/>
      <c r="H4" s="615"/>
      <c r="I4" s="615"/>
      <c r="J4" s="615"/>
      <c r="K4" s="615"/>
      <c r="L4" s="615"/>
      <c r="M4" s="615"/>
      <c r="N4" s="615"/>
      <c r="O4" s="615"/>
      <c r="P4" s="615"/>
      <c r="Q4" s="615"/>
      <c r="R4" s="615"/>
      <c r="S4" s="615"/>
      <c r="T4" s="615"/>
      <c r="U4" s="615"/>
      <c r="V4" s="615"/>
      <c r="W4" s="615"/>
      <c r="X4" s="615"/>
      <c r="Y4" s="615"/>
      <c r="Z4" s="616"/>
    </row>
    <row r="5" spans="1:26" s="260" customFormat="1" ht="19.5" customHeight="1" thickBot="1" thickTop="1">
      <c r="A5" s="690" t="s">
        <v>351</v>
      </c>
      <c r="B5" s="690" t="s">
        <v>352</v>
      </c>
      <c r="C5" s="591" t="s">
        <v>37</v>
      </c>
      <c r="D5" s="592"/>
      <c r="E5" s="592"/>
      <c r="F5" s="592"/>
      <c r="G5" s="592"/>
      <c r="H5" s="592"/>
      <c r="I5" s="592"/>
      <c r="J5" s="592"/>
      <c r="K5" s="593"/>
      <c r="L5" s="593"/>
      <c r="M5" s="593"/>
      <c r="N5" s="594"/>
      <c r="O5" s="595" t="s">
        <v>36</v>
      </c>
      <c r="P5" s="592"/>
      <c r="Q5" s="592"/>
      <c r="R5" s="592"/>
      <c r="S5" s="592"/>
      <c r="T5" s="592"/>
      <c r="U5" s="592"/>
      <c r="V5" s="592"/>
      <c r="W5" s="592"/>
      <c r="X5" s="592"/>
      <c r="Y5" s="592"/>
      <c r="Z5" s="594"/>
    </row>
    <row r="6" spans="1:26" s="259" customFormat="1" ht="26.25" customHeight="1" thickBot="1">
      <c r="A6" s="691"/>
      <c r="B6" s="691"/>
      <c r="C6" s="598" t="s">
        <v>127</v>
      </c>
      <c r="D6" s="584"/>
      <c r="E6" s="584"/>
      <c r="F6" s="584"/>
      <c r="G6" s="599"/>
      <c r="H6" s="588" t="s">
        <v>35</v>
      </c>
      <c r="I6" s="598" t="s">
        <v>128</v>
      </c>
      <c r="J6" s="584"/>
      <c r="K6" s="584"/>
      <c r="L6" s="584"/>
      <c r="M6" s="599"/>
      <c r="N6" s="588" t="s">
        <v>34</v>
      </c>
      <c r="O6" s="583" t="s">
        <v>129</v>
      </c>
      <c r="P6" s="584"/>
      <c r="Q6" s="584"/>
      <c r="R6" s="584"/>
      <c r="S6" s="584"/>
      <c r="T6" s="588" t="s">
        <v>35</v>
      </c>
      <c r="U6" s="585" t="s">
        <v>130</v>
      </c>
      <c r="V6" s="586"/>
      <c r="W6" s="586"/>
      <c r="X6" s="586"/>
      <c r="Y6" s="587"/>
      <c r="Z6" s="588" t="s">
        <v>34</v>
      </c>
    </row>
    <row r="7" spans="1:26" s="254" customFormat="1" ht="26.25" customHeight="1">
      <c r="A7" s="692"/>
      <c r="B7" s="692"/>
      <c r="C7" s="611" t="s">
        <v>22</v>
      </c>
      <c r="D7" s="612"/>
      <c r="E7" s="609" t="s">
        <v>21</v>
      </c>
      <c r="F7" s="613"/>
      <c r="G7" s="596" t="s">
        <v>17</v>
      </c>
      <c r="H7" s="589"/>
      <c r="I7" s="611" t="s">
        <v>22</v>
      </c>
      <c r="J7" s="612"/>
      <c r="K7" s="609" t="s">
        <v>21</v>
      </c>
      <c r="L7" s="613"/>
      <c r="M7" s="596" t="s">
        <v>17</v>
      </c>
      <c r="N7" s="589"/>
      <c r="O7" s="612" t="s">
        <v>22</v>
      </c>
      <c r="P7" s="612"/>
      <c r="Q7" s="609" t="s">
        <v>21</v>
      </c>
      <c r="R7" s="613"/>
      <c r="S7" s="596" t="s">
        <v>17</v>
      </c>
      <c r="T7" s="589"/>
      <c r="U7" s="618" t="s">
        <v>22</v>
      </c>
      <c r="V7" s="610"/>
      <c r="W7" s="609" t="s">
        <v>21</v>
      </c>
      <c r="X7" s="613"/>
      <c r="Y7" s="596" t="s">
        <v>17</v>
      </c>
      <c r="Z7" s="589"/>
    </row>
    <row r="8" spans="1:26" s="254" customFormat="1" ht="19.5" customHeight="1" thickBot="1">
      <c r="A8" s="693"/>
      <c r="B8" s="693"/>
      <c r="C8" s="257" t="s">
        <v>32</v>
      </c>
      <c r="D8" s="255" t="s">
        <v>31</v>
      </c>
      <c r="E8" s="256" t="s">
        <v>32</v>
      </c>
      <c r="F8" s="501" t="s">
        <v>31</v>
      </c>
      <c r="G8" s="597"/>
      <c r="H8" s="590"/>
      <c r="I8" s="257" t="s">
        <v>32</v>
      </c>
      <c r="J8" s="255" t="s">
        <v>31</v>
      </c>
      <c r="K8" s="256" t="s">
        <v>32</v>
      </c>
      <c r="L8" s="501" t="s">
        <v>31</v>
      </c>
      <c r="M8" s="597"/>
      <c r="N8" s="590"/>
      <c r="O8" s="257" t="s">
        <v>32</v>
      </c>
      <c r="P8" s="255" t="s">
        <v>31</v>
      </c>
      <c r="Q8" s="256" t="s">
        <v>32</v>
      </c>
      <c r="R8" s="501" t="s">
        <v>31</v>
      </c>
      <c r="S8" s="597"/>
      <c r="T8" s="590"/>
      <c r="U8" s="257" t="s">
        <v>32</v>
      </c>
      <c r="V8" s="255" t="s">
        <v>31</v>
      </c>
      <c r="W8" s="256" t="s">
        <v>32</v>
      </c>
      <c r="X8" s="501" t="s">
        <v>31</v>
      </c>
      <c r="Y8" s="597"/>
      <c r="Z8" s="590"/>
    </row>
    <row r="9" spans="1:26" s="243" customFormat="1" ht="18" customHeight="1" thickBot="1" thickTop="1">
      <c r="A9" s="253" t="s">
        <v>24</v>
      </c>
      <c r="B9" s="495"/>
      <c r="C9" s="252">
        <f>SUM(C10:C16)</f>
        <v>29851.353000000003</v>
      </c>
      <c r="D9" s="246">
        <f>SUM(D10:D16)</f>
        <v>16788.541000000005</v>
      </c>
      <c r="E9" s="247">
        <f>SUM(E10:E16)</f>
        <v>6428.424999999999</v>
      </c>
      <c r="F9" s="246">
        <f>SUM(F10:F16)</f>
        <v>2510.1610000000005</v>
      </c>
      <c r="G9" s="245">
        <f aca="true" t="shared" si="0" ref="G9:G16">SUM(C9:F9)</f>
        <v>55578.48</v>
      </c>
      <c r="H9" s="249">
        <f aca="true" t="shared" si="1" ref="H9:H16">G9/$G$9</f>
        <v>1</v>
      </c>
      <c r="I9" s="248">
        <f>SUM(I10:I16)</f>
        <v>28187.76599999999</v>
      </c>
      <c r="J9" s="246">
        <f>SUM(J10:J16)</f>
        <v>16365.849999999997</v>
      </c>
      <c r="K9" s="247">
        <f>SUM(K10:K16)</f>
        <v>5513.468999999999</v>
      </c>
      <c r="L9" s="246">
        <f>SUM(L10:L16)</f>
        <v>1443.6749999999997</v>
      </c>
      <c r="M9" s="245">
        <f aca="true" t="shared" si="2" ref="M9:M16">SUM(I9:L9)</f>
        <v>51510.75999999999</v>
      </c>
      <c r="N9" s="251">
        <f aca="true" t="shared" si="3" ref="N9:N16">IF(ISERROR(G9/M9-1),"         /0",(G9/M9-1))</f>
        <v>0.0789683553494458</v>
      </c>
      <c r="O9" s="250">
        <f>SUM(O10:O16)</f>
        <v>100839.199</v>
      </c>
      <c r="P9" s="246">
        <f>SUM(P10:P16)</f>
        <v>62587.90299999996</v>
      </c>
      <c r="Q9" s="247">
        <f>SUM(Q10:Q16)</f>
        <v>17670.246</v>
      </c>
      <c r="R9" s="246">
        <f>SUM(R10:R16)</f>
        <v>8624.053000000002</v>
      </c>
      <c r="S9" s="245">
        <f aca="true" t="shared" si="4" ref="S9:S16">SUM(O9:R9)</f>
        <v>189721.40099999995</v>
      </c>
      <c r="T9" s="249">
        <f aca="true" t="shared" si="5" ref="T9:T16">S9/$S$9</f>
        <v>1</v>
      </c>
      <c r="U9" s="248">
        <f>SUM(U10:U16)</f>
        <v>104470.72100000002</v>
      </c>
      <c r="V9" s="246">
        <f>SUM(V10:V16)</f>
        <v>63008.49500000002</v>
      </c>
      <c r="W9" s="247">
        <f>SUM(W10:W16)</f>
        <v>11608.006000000001</v>
      </c>
      <c r="X9" s="246">
        <f>SUM(X10:X16)</f>
        <v>4478.147000000001</v>
      </c>
      <c r="Y9" s="245">
        <f aca="true" t="shared" si="6" ref="Y9:Y16">SUM(U9:X9)</f>
        <v>183565.36900000004</v>
      </c>
      <c r="Z9" s="244">
        <f>IF(ISERROR(S9/Y9-1),"         /0",(S9/Y9-1))</f>
        <v>0.03353591166752112</v>
      </c>
    </row>
    <row r="10" spans="1:26" ht="18.75" customHeight="1" thickTop="1">
      <c r="A10" s="242" t="s">
        <v>354</v>
      </c>
      <c r="B10" s="496" t="s">
        <v>355</v>
      </c>
      <c r="C10" s="240">
        <v>23222.997000000007</v>
      </c>
      <c r="D10" s="236">
        <v>14242.105000000003</v>
      </c>
      <c r="E10" s="237">
        <v>5429.665999999999</v>
      </c>
      <c r="F10" s="236">
        <v>2475.3230000000003</v>
      </c>
      <c r="G10" s="235">
        <f t="shared" si="0"/>
        <v>45370.091000000015</v>
      </c>
      <c r="H10" s="239">
        <f t="shared" si="1"/>
        <v>0.8163247897387624</v>
      </c>
      <c r="I10" s="238">
        <v>23591.214999999993</v>
      </c>
      <c r="J10" s="236">
        <v>13731.447999999999</v>
      </c>
      <c r="K10" s="237">
        <v>3971.9349999999995</v>
      </c>
      <c r="L10" s="236">
        <v>1116.8629999999998</v>
      </c>
      <c r="M10" s="235">
        <f t="shared" si="2"/>
        <v>42411.46099999999</v>
      </c>
      <c r="N10" s="241">
        <f t="shared" si="3"/>
        <v>0.06976015280397974</v>
      </c>
      <c r="O10" s="240">
        <v>82692.291</v>
      </c>
      <c r="P10" s="236">
        <v>53361.931999999964</v>
      </c>
      <c r="Q10" s="237">
        <v>13975.405</v>
      </c>
      <c r="R10" s="236">
        <v>8103.925000000001</v>
      </c>
      <c r="S10" s="235">
        <f t="shared" si="4"/>
        <v>158133.55299999996</v>
      </c>
      <c r="T10" s="239">
        <f t="shared" si="5"/>
        <v>0.8335040336329795</v>
      </c>
      <c r="U10" s="238">
        <v>88157.13500000001</v>
      </c>
      <c r="V10" s="236">
        <v>52156.50500000002</v>
      </c>
      <c r="W10" s="237">
        <v>8211.123000000001</v>
      </c>
      <c r="X10" s="236">
        <v>3572.8490000000006</v>
      </c>
      <c r="Y10" s="235">
        <f t="shared" si="6"/>
        <v>152097.612</v>
      </c>
      <c r="Z10" s="234">
        <f aca="true" t="shared" si="7" ref="Z10:Z16">IF(ISERROR(S10/Y10-1),"         /0",IF(S10/Y10&gt;5,"  *  ",(S10/Y10-1)))</f>
        <v>0.03968465330014492</v>
      </c>
    </row>
    <row r="11" spans="1:26" ht="18.75" customHeight="1">
      <c r="A11" s="233" t="s">
        <v>356</v>
      </c>
      <c r="B11" s="497" t="s">
        <v>357</v>
      </c>
      <c r="C11" s="231">
        <v>6198.571000000001</v>
      </c>
      <c r="D11" s="227">
        <v>1459.652</v>
      </c>
      <c r="E11" s="228">
        <v>998.195</v>
      </c>
      <c r="F11" s="227">
        <v>34.596</v>
      </c>
      <c r="G11" s="226">
        <f t="shared" si="0"/>
        <v>8691.014000000001</v>
      </c>
      <c r="H11" s="230">
        <f t="shared" si="1"/>
        <v>0.15637372594572577</v>
      </c>
      <c r="I11" s="229">
        <v>4216.995</v>
      </c>
      <c r="J11" s="227">
        <v>1227.757</v>
      </c>
      <c r="K11" s="228">
        <v>1525.888</v>
      </c>
      <c r="L11" s="227">
        <v>175.36800000000002</v>
      </c>
      <c r="M11" s="226">
        <f t="shared" si="2"/>
        <v>7146.008000000001</v>
      </c>
      <c r="N11" s="232">
        <f t="shared" si="3"/>
        <v>0.2162054674442011</v>
      </c>
      <c r="O11" s="231">
        <v>16483.839999999997</v>
      </c>
      <c r="P11" s="227">
        <v>4647.652999999999</v>
      </c>
      <c r="Q11" s="228">
        <v>3691.4939999999992</v>
      </c>
      <c r="R11" s="227">
        <v>519.008</v>
      </c>
      <c r="S11" s="226">
        <f t="shared" si="4"/>
        <v>25341.994999999995</v>
      </c>
      <c r="T11" s="230">
        <f t="shared" si="5"/>
        <v>0.13357478316323418</v>
      </c>
      <c r="U11" s="229">
        <v>14842.319</v>
      </c>
      <c r="V11" s="227">
        <v>5437.367000000002</v>
      </c>
      <c r="W11" s="228">
        <v>3329.983</v>
      </c>
      <c r="X11" s="227">
        <v>428.10499999999996</v>
      </c>
      <c r="Y11" s="226">
        <f t="shared" si="6"/>
        <v>24037.774</v>
      </c>
      <c r="Z11" s="225">
        <f t="shared" si="7"/>
        <v>0.054257145441170884</v>
      </c>
    </row>
    <row r="12" spans="1:26" ht="18.75" customHeight="1">
      <c r="A12" s="233" t="s">
        <v>358</v>
      </c>
      <c r="B12" s="497" t="s">
        <v>359</v>
      </c>
      <c r="C12" s="231">
        <v>331.011</v>
      </c>
      <c r="D12" s="227">
        <v>615.0360000000001</v>
      </c>
      <c r="E12" s="228">
        <v>0.01</v>
      </c>
      <c r="F12" s="227">
        <v>0</v>
      </c>
      <c r="G12" s="226">
        <f t="shared" si="0"/>
        <v>946.057</v>
      </c>
      <c r="H12" s="230">
        <f t="shared" si="1"/>
        <v>0.017022002041077768</v>
      </c>
      <c r="I12" s="229">
        <v>271.53099999999995</v>
      </c>
      <c r="J12" s="227">
        <v>973.22</v>
      </c>
      <c r="K12" s="228">
        <v>0</v>
      </c>
      <c r="L12" s="227">
        <v>0</v>
      </c>
      <c r="M12" s="226">
        <f t="shared" si="2"/>
        <v>1244.751</v>
      </c>
      <c r="N12" s="232">
        <f t="shared" si="3"/>
        <v>-0.2399628520081526</v>
      </c>
      <c r="O12" s="231">
        <v>1242.4500000000005</v>
      </c>
      <c r="P12" s="227">
        <v>2630.6209999999996</v>
      </c>
      <c r="Q12" s="228">
        <v>0.05</v>
      </c>
      <c r="R12" s="227">
        <v>0</v>
      </c>
      <c r="S12" s="226">
        <f t="shared" si="4"/>
        <v>3873.121</v>
      </c>
      <c r="T12" s="230">
        <f t="shared" si="5"/>
        <v>0.020414781777834335</v>
      </c>
      <c r="U12" s="229">
        <v>1059.8749999999998</v>
      </c>
      <c r="V12" s="227">
        <v>3488.527</v>
      </c>
      <c r="W12" s="228">
        <v>0.8</v>
      </c>
      <c r="X12" s="227">
        <v>0</v>
      </c>
      <c r="Y12" s="226">
        <f t="shared" si="6"/>
        <v>4549.202</v>
      </c>
      <c r="Z12" s="225">
        <f t="shared" si="7"/>
        <v>-0.14861529560569087</v>
      </c>
    </row>
    <row r="13" spans="1:26" ht="18.75" customHeight="1">
      <c r="A13" s="233" t="s">
        <v>362</v>
      </c>
      <c r="B13" s="497" t="s">
        <v>363</v>
      </c>
      <c r="C13" s="231">
        <v>78.83500000000001</v>
      </c>
      <c r="D13" s="227">
        <v>435.012</v>
      </c>
      <c r="E13" s="228">
        <v>0</v>
      </c>
      <c r="F13" s="227">
        <v>0</v>
      </c>
      <c r="G13" s="226">
        <f t="shared" si="0"/>
        <v>513.847</v>
      </c>
      <c r="H13" s="230">
        <f t="shared" si="1"/>
        <v>0.00924543096536645</v>
      </c>
      <c r="I13" s="229">
        <v>88.26</v>
      </c>
      <c r="J13" s="227">
        <v>407.73600000000005</v>
      </c>
      <c r="K13" s="228"/>
      <c r="L13" s="227">
        <v>125.019</v>
      </c>
      <c r="M13" s="226">
        <f t="shared" si="2"/>
        <v>621.0150000000001</v>
      </c>
      <c r="N13" s="232">
        <f t="shared" si="3"/>
        <v>-0.17256910058533226</v>
      </c>
      <c r="O13" s="231">
        <v>354.63699999999994</v>
      </c>
      <c r="P13" s="227">
        <v>1780.8559999999995</v>
      </c>
      <c r="Q13" s="228">
        <v>0</v>
      </c>
      <c r="R13" s="227">
        <v>0</v>
      </c>
      <c r="S13" s="226">
        <f t="shared" si="4"/>
        <v>2135.4929999999995</v>
      </c>
      <c r="T13" s="230">
        <f t="shared" si="5"/>
        <v>0.011255941547680223</v>
      </c>
      <c r="U13" s="229">
        <v>321.9709999999999</v>
      </c>
      <c r="V13" s="227">
        <v>1737.6440000000002</v>
      </c>
      <c r="W13" s="228">
        <v>0</v>
      </c>
      <c r="X13" s="227">
        <v>406.918</v>
      </c>
      <c r="Y13" s="226">
        <f t="shared" si="6"/>
        <v>2466.5330000000004</v>
      </c>
      <c r="Z13" s="225">
        <f t="shared" si="7"/>
        <v>-0.13421267828162076</v>
      </c>
    </row>
    <row r="14" spans="1:26" ht="18.75" customHeight="1">
      <c r="A14" s="233" t="s">
        <v>368</v>
      </c>
      <c r="B14" s="497" t="s">
        <v>369</v>
      </c>
      <c r="C14" s="231">
        <v>0</v>
      </c>
      <c r="D14" s="227">
        <v>23.341</v>
      </c>
      <c r="E14" s="228">
        <v>0</v>
      </c>
      <c r="F14" s="227">
        <v>0</v>
      </c>
      <c r="G14" s="226">
        <f t="shared" si="0"/>
        <v>23.341</v>
      </c>
      <c r="H14" s="230">
        <f t="shared" si="1"/>
        <v>0.0004199647057638136</v>
      </c>
      <c r="I14" s="229">
        <v>0</v>
      </c>
      <c r="J14" s="227">
        <v>0</v>
      </c>
      <c r="K14" s="228">
        <v>0</v>
      </c>
      <c r="L14" s="227">
        <v>0</v>
      </c>
      <c r="M14" s="226">
        <f t="shared" si="2"/>
        <v>0</v>
      </c>
      <c r="N14" s="232" t="str">
        <f t="shared" si="3"/>
        <v>         /0</v>
      </c>
      <c r="O14" s="231">
        <v>0</v>
      </c>
      <c r="P14" s="227">
        <v>73.53800000000001</v>
      </c>
      <c r="Q14" s="228">
        <v>0</v>
      </c>
      <c r="R14" s="227">
        <v>0</v>
      </c>
      <c r="S14" s="226">
        <f t="shared" si="4"/>
        <v>73.53800000000001</v>
      </c>
      <c r="T14" s="230">
        <f t="shared" si="5"/>
        <v>0.00038761046256452654</v>
      </c>
      <c r="U14" s="229">
        <v>0</v>
      </c>
      <c r="V14" s="227">
        <v>0</v>
      </c>
      <c r="W14" s="228">
        <v>0</v>
      </c>
      <c r="X14" s="227">
        <v>0.5</v>
      </c>
      <c r="Y14" s="226">
        <f t="shared" si="6"/>
        <v>0.5</v>
      </c>
      <c r="Z14" s="225" t="str">
        <f t="shared" si="7"/>
        <v>  *  </v>
      </c>
    </row>
    <row r="15" spans="1:26" ht="18.75" customHeight="1">
      <c r="A15" s="233" t="s">
        <v>360</v>
      </c>
      <c r="B15" s="497" t="s">
        <v>361</v>
      </c>
      <c r="C15" s="231">
        <v>5.768</v>
      </c>
      <c r="D15" s="227">
        <v>4.143</v>
      </c>
      <c r="E15" s="228">
        <v>0</v>
      </c>
      <c r="F15" s="227">
        <v>0</v>
      </c>
      <c r="G15" s="226">
        <f t="shared" si="0"/>
        <v>9.911</v>
      </c>
      <c r="H15" s="230">
        <f t="shared" si="1"/>
        <v>0.0001783244162128939</v>
      </c>
      <c r="I15" s="229">
        <v>11.374000000000002</v>
      </c>
      <c r="J15" s="227">
        <v>2.4779999999999998</v>
      </c>
      <c r="K15" s="228">
        <v>0</v>
      </c>
      <c r="L15" s="227">
        <v>0.02</v>
      </c>
      <c r="M15" s="226">
        <f t="shared" si="2"/>
        <v>13.872000000000002</v>
      </c>
      <c r="N15" s="232">
        <f t="shared" si="3"/>
        <v>-0.2855392156862746</v>
      </c>
      <c r="O15" s="231">
        <v>17.86</v>
      </c>
      <c r="P15" s="227">
        <v>22.680999999999997</v>
      </c>
      <c r="Q15" s="228">
        <v>0.02</v>
      </c>
      <c r="R15" s="227">
        <v>0.11000000000000001</v>
      </c>
      <c r="S15" s="226">
        <f t="shared" si="4"/>
        <v>40.671</v>
      </c>
      <c r="T15" s="230">
        <f t="shared" si="5"/>
        <v>0.00021437223099570095</v>
      </c>
      <c r="U15" s="229">
        <v>32.62199999999999</v>
      </c>
      <c r="V15" s="227">
        <v>11.129</v>
      </c>
      <c r="W15" s="228">
        <v>3.9</v>
      </c>
      <c r="X15" s="227">
        <v>0.02</v>
      </c>
      <c r="Y15" s="226">
        <f t="shared" si="6"/>
        <v>47.67099999999999</v>
      </c>
      <c r="Z15" s="225">
        <f t="shared" si="7"/>
        <v>-0.14683979778062117</v>
      </c>
    </row>
    <row r="16" spans="1:26" ht="18.75" customHeight="1" thickBot="1">
      <c r="A16" s="224" t="s">
        <v>59</v>
      </c>
      <c r="B16" s="498"/>
      <c r="C16" s="222">
        <v>14.171</v>
      </c>
      <c r="D16" s="218">
        <v>9.251999999999999</v>
      </c>
      <c r="E16" s="219">
        <v>0.554</v>
      </c>
      <c r="F16" s="218">
        <v>0.242</v>
      </c>
      <c r="G16" s="217">
        <f t="shared" si="0"/>
        <v>24.218999999999998</v>
      </c>
      <c r="H16" s="221">
        <f t="shared" si="1"/>
        <v>0.00043576218709111866</v>
      </c>
      <c r="I16" s="220">
        <v>8.391</v>
      </c>
      <c r="J16" s="218">
        <v>23.211000000000002</v>
      </c>
      <c r="K16" s="219">
        <v>15.645999999999999</v>
      </c>
      <c r="L16" s="218">
        <v>26.405</v>
      </c>
      <c r="M16" s="217">
        <f t="shared" si="2"/>
        <v>73.653</v>
      </c>
      <c r="N16" s="223">
        <f t="shared" si="3"/>
        <v>-0.671174290252943</v>
      </c>
      <c r="O16" s="222">
        <v>48.120999999999995</v>
      </c>
      <c r="P16" s="218">
        <v>70.622</v>
      </c>
      <c r="Q16" s="219">
        <v>3.277</v>
      </c>
      <c r="R16" s="218">
        <v>1.01</v>
      </c>
      <c r="S16" s="217">
        <f t="shared" si="4"/>
        <v>123.03</v>
      </c>
      <c r="T16" s="221">
        <f t="shared" si="5"/>
        <v>0.0006484771847114919</v>
      </c>
      <c r="U16" s="220">
        <v>56.79900000000001</v>
      </c>
      <c r="V16" s="218">
        <v>177.32299999999998</v>
      </c>
      <c r="W16" s="219">
        <v>62.2</v>
      </c>
      <c r="X16" s="218">
        <v>69.755</v>
      </c>
      <c r="Y16" s="217">
        <f t="shared" si="6"/>
        <v>366.077</v>
      </c>
      <c r="Z16" s="216">
        <f t="shared" si="7"/>
        <v>-0.6639231637059964</v>
      </c>
    </row>
    <row r="17" spans="1:2" ht="16.5" thickTop="1">
      <c r="A17" s="215" t="s">
        <v>44</v>
      </c>
      <c r="B17" s="215"/>
    </row>
    <row r="18" spans="1:2" ht="15.75">
      <c r="A18" s="215" t="s">
        <v>43</v>
      </c>
      <c r="B18" s="215"/>
    </row>
    <row r="19" spans="1:3" ht="14.25">
      <c r="A19" s="499" t="s">
        <v>460</v>
      </c>
      <c r="B19" s="500"/>
      <c r="C19" s="500"/>
    </row>
  </sheetData>
  <sheetProtection/>
  <mergeCells count="27">
    <mergeCell ref="Y1:Z1"/>
    <mergeCell ref="A3:Z3"/>
    <mergeCell ref="A4:Z4"/>
    <mergeCell ref="A5:A8"/>
    <mergeCell ref="B5:B8"/>
    <mergeCell ref="C5:N5"/>
    <mergeCell ref="O5:Z5"/>
    <mergeCell ref="C6:G6"/>
    <mergeCell ref="H6:H8"/>
    <mergeCell ref="I6:M6"/>
    <mergeCell ref="U6:Y6"/>
    <mergeCell ref="Z6:Z8"/>
    <mergeCell ref="C7:D7"/>
    <mergeCell ref="E7:F7"/>
    <mergeCell ref="G7:G8"/>
    <mergeCell ref="I7:J7"/>
    <mergeCell ref="K7:L7"/>
    <mergeCell ref="Y7:Y8"/>
    <mergeCell ref="M7:M8"/>
    <mergeCell ref="O7:P7"/>
    <mergeCell ref="Q7:R7"/>
    <mergeCell ref="S7:S8"/>
    <mergeCell ref="U7:V7"/>
    <mergeCell ref="W7:X7"/>
    <mergeCell ref="N6:N8"/>
    <mergeCell ref="O6:S6"/>
    <mergeCell ref="T6:T8"/>
  </mergeCells>
  <conditionalFormatting sqref="Z17:Z65536 N17:N65536 Z3 N3 N5:N8 Z5:Z8">
    <cfRule type="cellIs" priority="3" dxfId="68" operator="lessThan" stopIfTrue="1">
      <formula>0</formula>
    </cfRule>
  </conditionalFormatting>
  <conditionalFormatting sqref="N9:N16 Z9:Z16">
    <cfRule type="cellIs" priority="4" dxfId="68" operator="lessThan" stopIfTrue="1">
      <formula>0</formula>
    </cfRule>
    <cfRule type="cellIs" priority="5" dxfId="70" operator="greaterThanOrEqual" stopIfTrue="1">
      <formula>0</formula>
    </cfRule>
  </conditionalFormatting>
  <conditionalFormatting sqref="H6:H8">
    <cfRule type="cellIs" priority="2" dxfId="68" operator="lessThan" stopIfTrue="1">
      <formula>0</formula>
    </cfRule>
  </conditionalFormatting>
  <conditionalFormatting sqref="T6:T8">
    <cfRule type="cellIs" priority="1" dxfId="68" operator="lessThan" stopIfTrue="1">
      <formula>0</formula>
    </cfRule>
  </conditionalFormatting>
  <hyperlinks>
    <hyperlink ref="Y1:Z1" location="INDICE!A1" display="Volver al Indice"/>
  </hyperlinks>
  <printOptions/>
  <pageMargins left="0.2" right="0.22" top="0.54" bottom="0.1968503937007874" header="0.15748031496062992" footer="0.15748031496062992"/>
  <pageSetup horizontalDpi="600" verticalDpi="600" orientation="landscape" scale="77" r:id="rId1"/>
</worksheet>
</file>

<file path=xl/worksheets/sheet3.xml><?xml version="1.0" encoding="utf-8"?>
<worksheet xmlns="http://schemas.openxmlformats.org/spreadsheetml/2006/main" xmlns:r="http://schemas.openxmlformats.org/officeDocument/2006/relationships">
  <sheetPr transitionEvaluation="1" transitionEntry="1"/>
  <dimension ref="A1:O65518"/>
  <sheetViews>
    <sheetView showGridLines="0" zoomScale="88" zoomScaleNormal="88" zoomScalePageLayoutView="0" workbookViewId="0" topLeftCell="A1">
      <selection activeCell="N1" sqref="N1:O1"/>
    </sheetView>
  </sheetViews>
  <sheetFormatPr defaultColWidth="11.421875" defaultRowHeight="15"/>
  <cols>
    <col min="1" max="1" width="9.8515625" style="1" customWidth="1"/>
    <col min="2" max="2" width="17.140625" style="1" customWidth="1"/>
    <col min="3" max="3" width="11.57421875" style="1" customWidth="1"/>
    <col min="4" max="4" width="12.57421875" style="1" bestFit="1" customWidth="1"/>
    <col min="5" max="5" width="11.421875" style="1" bestFit="1" customWidth="1"/>
    <col min="6" max="6" width="10.8515625" style="1" customWidth="1"/>
    <col min="7" max="7" width="10.00390625" style="1" customWidth="1"/>
    <col min="8" max="8" width="10.57421875" style="1" customWidth="1"/>
    <col min="9" max="9" width="9.57421875" style="1" customWidth="1"/>
    <col min="10" max="10" width="10.421875" style="1" customWidth="1"/>
    <col min="11" max="11" width="9.140625" style="1" customWidth="1"/>
    <col min="12" max="12" width="10.8515625" style="1" customWidth="1"/>
    <col min="13" max="14" width="12.00390625" style="1" customWidth="1"/>
    <col min="15" max="15" width="12.28125" style="1" customWidth="1"/>
    <col min="16" max="16384" width="11.00390625" style="1" customWidth="1"/>
  </cols>
  <sheetData>
    <row r="1" spans="14:15" ht="22.5" customHeight="1">
      <c r="N1" s="543" t="s">
        <v>28</v>
      </c>
      <c r="O1" s="543"/>
    </row>
    <row r="2" ht="5.25" customHeight="1"/>
    <row r="3" ht="4.5" customHeight="1" thickBot="1"/>
    <row r="4" spans="1:15" ht="13.5" customHeight="1" thickTop="1">
      <c r="A4" s="549" t="s">
        <v>27</v>
      </c>
      <c r="B4" s="550"/>
      <c r="C4" s="550"/>
      <c r="D4" s="550"/>
      <c r="E4" s="550"/>
      <c r="F4" s="550"/>
      <c r="G4" s="550"/>
      <c r="H4" s="550"/>
      <c r="I4" s="550"/>
      <c r="J4" s="550"/>
      <c r="K4" s="550"/>
      <c r="L4" s="550"/>
      <c r="M4" s="550"/>
      <c r="N4" s="550"/>
      <c r="O4" s="551"/>
    </row>
    <row r="5" spans="1:15" ht="12.75" customHeight="1">
      <c r="A5" s="552"/>
      <c r="B5" s="553"/>
      <c r="C5" s="553"/>
      <c r="D5" s="553"/>
      <c r="E5" s="553"/>
      <c r="F5" s="553"/>
      <c r="G5" s="553"/>
      <c r="H5" s="553"/>
      <c r="I5" s="553"/>
      <c r="J5" s="553"/>
      <c r="K5" s="553"/>
      <c r="L5" s="553"/>
      <c r="M5" s="553"/>
      <c r="N5" s="553"/>
      <c r="O5" s="554"/>
    </row>
    <row r="6" spans="1:15" ht="5.25" customHeight="1" thickBot="1">
      <c r="A6" s="131"/>
      <c r="B6" s="130"/>
      <c r="C6" s="130"/>
      <c r="D6" s="130"/>
      <c r="E6" s="130"/>
      <c r="F6" s="130"/>
      <c r="G6" s="130"/>
      <c r="H6" s="130"/>
      <c r="I6" s="130"/>
      <c r="J6" s="130"/>
      <c r="K6" s="130"/>
      <c r="L6" s="130"/>
      <c r="M6" s="130"/>
      <c r="N6" s="130"/>
      <c r="O6" s="129"/>
    </row>
    <row r="7" spans="1:15" ht="16.5" customHeight="1" thickTop="1">
      <c r="A7" s="128"/>
      <c r="B7" s="127"/>
      <c r="C7" s="532" t="s">
        <v>26</v>
      </c>
      <c r="D7" s="533"/>
      <c r="E7" s="542"/>
      <c r="F7" s="538" t="s">
        <v>25</v>
      </c>
      <c r="G7" s="539"/>
      <c r="H7" s="539"/>
      <c r="I7" s="539"/>
      <c r="J7" s="539"/>
      <c r="K7" s="539"/>
      <c r="L7" s="539"/>
      <c r="M7" s="539"/>
      <c r="N7" s="539"/>
      <c r="O7" s="544" t="s">
        <v>24</v>
      </c>
    </row>
    <row r="8" spans="1:15" ht="3.75" customHeight="1" thickBot="1">
      <c r="A8" s="126"/>
      <c r="B8" s="125"/>
      <c r="C8" s="124"/>
      <c r="D8" s="123"/>
      <c r="E8" s="122"/>
      <c r="F8" s="540"/>
      <c r="G8" s="541"/>
      <c r="H8" s="541"/>
      <c r="I8" s="541"/>
      <c r="J8" s="541"/>
      <c r="K8" s="541"/>
      <c r="L8" s="541"/>
      <c r="M8" s="541"/>
      <c r="N8" s="541"/>
      <c r="O8" s="545"/>
    </row>
    <row r="9" spans="1:15" ht="21.75" customHeight="1" thickBot="1" thickTop="1">
      <c r="A9" s="530" t="s">
        <v>23</v>
      </c>
      <c r="B9" s="531"/>
      <c r="C9" s="534" t="s">
        <v>22</v>
      </c>
      <c r="D9" s="536" t="s">
        <v>21</v>
      </c>
      <c r="E9" s="547" t="s">
        <v>17</v>
      </c>
      <c r="F9" s="532" t="s">
        <v>22</v>
      </c>
      <c r="G9" s="533"/>
      <c r="H9" s="533"/>
      <c r="I9" s="532" t="s">
        <v>21</v>
      </c>
      <c r="J9" s="533"/>
      <c r="K9" s="542"/>
      <c r="L9" s="176" t="s">
        <v>20</v>
      </c>
      <c r="M9" s="121"/>
      <c r="N9" s="175"/>
      <c r="O9" s="545"/>
    </row>
    <row r="10" spans="1:15" s="114" customFormat="1" ht="18.75" customHeight="1" thickBot="1">
      <c r="A10" s="120"/>
      <c r="B10" s="119"/>
      <c r="C10" s="535"/>
      <c r="D10" s="537"/>
      <c r="E10" s="548"/>
      <c r="F10" s="117" t="s">
        <v>19</v>
      </c>
      <c r="G10" s="116" t="s">
        <v>18</v>
      </c>
      <c r="H10" s="115" t="s">
        <v>17</v>
      </c>
      <c r="I10" s="117" t="s">
        <v>19</v>
      </c>
      <c r="J10" s="116" t="s">
        <v>18</v>
      </c>
      <c r="K10" s="118" t="s">
        <v>17</v>
      </c>
      <c r="L10" s="117" t="s">
        <v>19</v>
      </c>
      <c r="M10" s="116" t="s">
        <v>18</v>
      </c>
      <c r="N10" s="118" t="s">
        <v>17</v>
      </c>
      <c r="O10" s="546"/>
    </row>
    <row r="11" spans="1:15" ht="18.75" customHeight="1" thickTop="1">
      <c r="A11" s="526">
        <v>2010</v>
      </c>
      <c r="B11" s="90" t="s">
        <v>7</v>
      </c>
      <c r="C11" s="111">
        <v>1024970</v>
      </c>
      <c r="D11" s="113">
        <v>59996</v>
      </c>
      <c r="E11" s="112">
        <f aca="true" t="shared" si="0" ref="E11:E27">D11+C11</f>
        <v>1084966</v>
      </c>
      <c r="F11" s="111">
        <v>284288</v>
      </c>
      <c r="G11" s="110">
        <v>261693</v>
      </c>
      <c r="H11" s="105">
        <f aca="true" t="shared" si="1" ref="H11:H22">G11+F11</f>
        <v>545981</v>
      </c>
      <c r="I11" s="109">
        <v>5363</v>
      </c>
      <c r="J11" s="108">
        <v>6030</v>
      </c>
      <c r="K11" s="107">
        <f aca="true" t="shared" si="2" ref="K11:K22">J11+I11</f>
        <v>11393</v>
      </c>
      <c r="L11" s="479">
        <f aca="true" t="shared" si="3" ref="L11:L26">I11+F11</f>
        <v>289651</v>
      </c>
      <c r="M11" s="106">
        <f aca="true" t="shared" si="4" ref="M11:M26">J11+G11</f>
        <v>267723</v>
      </c>
      <c r="N11" s="107">
        <f aca="true" t="shared" si="5" ref="N11:N26">K11+H11</f>
        <v>557374</v>
      </c>
      <c r="O11" s="104">
        <f aca="true" t="shared" si="6" ref="O11:O26">N11+E11</f>
        <v>1642340</v>
      </c>
    </row>
    <row r="12" spans="1:15" ht="18.75" customHeight="1">
      <c r="A12" s="527"/>
      <c r="B12" s="90" t="s">
        <v>6</v>
      </c>
      <c r="C12" s="65">
        <v>928323</v>
      </c>
      <c r="D12" s="89">
        <v>40312</v>
      </c>
      <c r="E12" s="88">
        <f t="shared" si="0"/>
        <v>968635</v>
      </c>
      <c r="F12" s="65">
        <v>202715</v>
      </c>
      <c r="G12" s="63">
        <v>188295</v>
      </c>
      <c r="H12" s="82">
        <f t="shared" si="1"/>
        <v>391010</v>
      </c>
      <c r="I12" s="86">
        <v>1385</v>
      </c>
      <c r="J12" s="85">
        <v>1448</v>
      </c>
      <c r="K12" s="84">
        <f t="shared" si="2"/>
        <v>2833</v>
      </c>
      <c r="L12" s="478">
        <f t="shared" si="3"/>
        <v>204100</v>
      </c>
      <c r="M12" s="83">
        <f t="shared" si="4"/>
        <v>189743</v>
      </c>
      <c r="N12" s="84">
        <f t="shared" si="5"/>
        <v>393843</v>
      </c>
      <c r="O12" s="81">
        <f t="shared" si="6"/>
        <v>1362478</v>
      </c>
    </row>
    <row r="13" spans="1:15" ht="18.75" customHeight="1">
      <c r="A13" s="527"/>
      <c r="B13" s="90" t="s">
        <v>5</v>
      </c>
      <c r="C13" s="65">
        <v>1076945</v>
      </c>
      <c r="D13" s="89">
        <v>52833</v>
      </c>
      <c r="E13" s="88">
        <f t="shared" si="0"/>
        <v>1129778</v>
      </c>
      <c r="F13" s="65">
        <v>250371</v>
      </c>
      <c r="G13" s="63">
        <v>216855</v>
      </c>
      <c r="H13" s="82">
        <f t="shared" si="1"/>
        <v>467226</v>
      </c>
      <c r="I13" s="478">
        <v>2662</v>
      </c>
      <c r="J13" s="85">
        <v>1983</v>
      </c>
      <c r="K13" s="84">
        <f t="shared" si="2"/>
        <v>4645</v>
      </c>
      <c r="L13" s="478">
        <f t="shared" si="3"/>
        <v>253033</v>
      </c>
      <c r="M13" s="83">
        <f t="shared" si="4"/>
        <v>218838</v>
      </c>
      <c r="N13" s="84">
        <f t="shared" si="5"/>
        <v>471871</v>
      </c>
      <c r="O13" s="81">
        <f t="shared" si="6"/>
        <v>1601649</v>
      </c>
    </row>
    <row r="14" spans="1:15" s="67" customFormat="1" ht="18.75" customHeight="1">
      <c r="A14" s="527"/>
      <c r="B14" s="79" t="s">
        <v>16</v>
      </c>
      <c r="C14" s="78">
        <v>1009177</v>
      </c>
      <c r="D14" s="77">
        <v>51555</v>
      </c>
      <c r="E14" s="76">
        <f t="shared" si="0"/>
        <v>1060732</v>
      </c>
      <c r="F14" s="78">
        <v>215471</v>
      </c>
      <c r="G14" s="74">
        <v>215500</v>
      </c>
      <c r="H14" s="69">
        <f t="shared" si="1"/>
        <v>430971</v>
      </c>
      <c r="I14" s="73">
        <v>3092</v>
      </c>
      <c r="J14" s="72">
        <v>3675</v>
      </c>
      <c r="K14" s="71">
        <f t="shared" si="2"/>
        <v>6767</v>
      </c>
      <c r="L14" s="103">
        <f t="shared" si="3"/>
        <v>218563</v>
      </c>
      <c r="M14" s="70">
        <f t="shared" si="4"/>
        <v>219175</v>
      </c>
      <c r="N14" s="71">
        <f t="shared" si="5"/>
        <v>437738</v>
      </c>
      <c r="O14" s="68">
        <f t="shared" si="6"/>
        <v>1498470</v>
      </c>
    </row>
    <row r="15" spans="1:15" s="102" customFormat="1" ht="18.75" customHeight="1">
      <c r="A15" s="527"/>
      <c r="B15" s="90" t="s">
        <v>15</v>
      </c>
      <c r="C15" s="65">
        <v>1057219</v>
      </c>
      <c r="D15" s="89">
        <v>49821</v>
      </c>
      <c r="E15" s="88">
        <f t="shared" si="0"/>
        <v>1107040</v>
      </c>
      <c r="F15" s="65">
        <v>226400</v>
      </c>
      <c r="G15" s="63">
        <v>221447</v>
      </c>
      <c r="H15" s="82">
        <f t="shared" si="1"/>
        <v>447847</v>
      </c>
      <c r="I15" s="86">
        <v>2391</v>
      </c>
      <c r="J15" s="85">
        <v>2263</v>
      </c>
      <c r="K15" s="84">
        <f t="shared" si="2"/>
        <v>4654</v>
      </c>
      <c r="L15" s="478">
        <f t="shared" si="3"/>
        <v>228791</v>
      </c>
      <c r="M15" s="83">
        <f t="shared" si="4"/>
        <v>223710</v>
      </c>
      <c r="N15" s="84">
        <f t="shared" si="5"/>
        <v>452501</v>
      </c>
      <c r="O15" s="81">
        <f t="shared" si="6"/>
        <v>1559541</v>
      </c>
    </row>
    <row r="16" spans="1:15" s="101" customFormat="1" ht="18.75" customHeight="1">
      <c r="A16" s="527"/>
      <c r="B16" s="90" t="s">
        <v>14</v>
      </c>
      <c r="C16" s="65">
        <v>1123329</v>
      </c>
      <c r="D16" s="89">
        <v>56554</v>
      </c>
      <c r="E16" s="88">
        <f t="shared" si="0"/>
        <v>1179883</v>
      </c>
      <c r="F16" s="65">
        <v>265899</v>
      </c>
      <c r="G16" s="63">
        <v>257366</v>
      </c>
      <c r="H16" s="82">
        <f t="shared" si="1"/>
        <v>523265</v>
      </c>
      <c r="I16" s="86">
        <v>3221</v>
      </c>
      <c r="J16" s="85">
        <v>3176</v>
      </c>
      <c r="K16" s="84">
        <f t="shared" si="2"/>
        <v>6397</v>
      </c>
      <c r="L16" s="478">
        <f t="shared" si="3"/>
        <v>269120</v>
      </c>
      <c r="M16" s="83">
        <f t="shared" si="4"/>
        <v>260542</v>
      </c>
      <c r="N16" s="84">
        <f t="shared" si="5"/>
        <v>529662</v>
      </c>
      <c r="O16" s="81">
        <f t="shared" si="6"/>
        <v>1709545</v>
      </c>
    </row>
    <row r="17" spans="1:15" s="100" customFormat="1" ht="18.75" customHeight="1">
      <c r="A17" s="527"/>
      <c r="B17" s="90" t="s">
        <v>13</v>
      </c>
      <c r="C17" s="65">
        <v>1223306</v>
      </c>
      <c r="D17" s="89">
        <v>75449</v>
      </c>
      <c r="E17" s="88">
        <f t="shared" si="0"/>
        <v>1298755</v>
      </c>
      <c r="F17" s="65">
        <v>288296</v>
      </c>
      <c r="G17" s="63">
        <v>323100</v>
      </c>
      <c r="H17" s="82">
        <f t="shared" si="1"/>
        <v>611396</v>
      </c>
      <c r="I17" s="86">
        <v>4386</v>
      </c>
      <c r="J17" s="85">
        <v>5114</v>
      </c>
      <c r="K17" s="84">
        <f t="shared" si="2"/>
        <v>9500</v>
      </c>
      <c r="L17" s="478">
        <f t="shared" si="3"/>
        <v>292682</v>
      </c>
      <c r="M17" s="83">
        <f t="shared" si="4"/>
        <v>328214</v>
      </c>
      <c r="N17" s="84">
        <f t="shared" si="5"/>
        <v>620896</v>
      </c>
      <c r="O17" s="81">
        <f t="shared" si="6"/>
        <v>1919651</v>
      </c>
    </row>
    <row r="18" spans="1:15" s="99" customFormat="1" ht="18.75" customHeight="1">
      <c r="A18" s="527"/>
      <c r="B18" s="90" t="s">
        <v>12</v>
      </c>
      <c r="C18" s="65">
        <v>1181152</v>
      </c>
      <c r="D18" s="89">
        <v>47824</v>
      </c>
      <c r="E18" s="88">
        <f t="shared" si="0"/>
        <v>1228976</v>
      </c>
      <c r="F18" s="65">
        <v>310033</v>
      </c>
      <c r="G18" s="63">
        <v>280914</v>
      </c>
      <c r="H18" s="82">
        <f t="shared" si="1"/>
        <v>590947</v>
      </c>
      <c r="I18" s="86">
        <v>3790</v>
      </c>
      <c r="J18" s="85">
        <v>4198</v>
      </c>
      <c r="K18" s="84">
        <f t="shared" si="2"/>
        <v>7988</v>
      </c>
      <c r="L18" s="478">
        <f t="shared" si="3"/>
        <v>313823</v>
      </c>
      <c r="M18" s="83">
        <f t="shared" si="4"/>
        <v>285112</v>
      </c>
      <c r="N18" s="84">
        <f t="shared" si="5"/>
        <v>598935</v>
      </c>
      <c r="O18" s="81">
        <f t="shared" si="6"/>
        <v>1827911</v>
      </c>
    </row>
    <row r="19" spans="1:15" ht="18.75" customHeight="1">
      <c r="A19" s="527"/>
      <c r="B19" s="90" t="s">
        <v>11</v>
      </c>
      <c r="C19" s="65">
        <v>1096850</v>
      </c>
      <c r="D19" s="89">
        <v>48932</v>
      </c>
      <c r="E19" s="88">
        <f t="shared" si="0"/>
        <v>1145782</v>
      </c>
      <c r="F19" s="65">
        <v>255954</v>
      </c>
      <c r="G19" s="63">
        <v>225061</v>
      </c>
      <c r="H19" s="82">
        <f t="shared" si="1"/>
        <v>481015</v>
      </c>
      <c r="I19" s="86">
        <v>1870</v>
      </c>
      <c r="J19" s="85">
        <v>1747</v>
      </c>
      <c r="K19" s="84">
        <f t="shared" si="2"/>
        <v>3617</v>
      </c>
      <c r="L19" s="478">
        <f t="shared" si="3"/>
        <v>257824</v>
      </c>
      <c r="M19" s="83">
        <f t="shared" si="4"/>
        <v>226808</v>
      </c>
      <c r="N19" s="84">
        <f t="shared" si="5"/>
        <v>484632</v>
      </c>
      <c r="O19" s="81">
        <f t="shared" si="6"/>
        <v>1630414</v>
      </c>
    </row>
    <row r="20" spans="1:15" s="98" customFormat="1" ht="18.75" customHeight="1">
      <c r="A20" s="528"/>
      <c r="B20" s="90" t="s">
        <v>10</v>
      </c>
      <c r="C20" s="65">
        <v>1206244</v>
      </c>
      <c r="D20" s="89">
        <v>63332</v>
      </c>
      <c r="E20" s="88">
        <f t="shared" si="0"/>
        <v>1269576</v>
      </c>
      <c r="F20" s="65">
        <v>266448</v>
      </c>
      <c r="G20" s="63">
        <v>269287</v>
      </c>
      <c r="H20" s="82">
        <f t="shared" si="1"/>
        <v>535735</v>
      </c>
      <c r="I20" s="86">
        <v>2722</v>
      </c>
      <c r="J20" s="85">
        <v>2360</v>
      </c>
      <c r="K20" s="84">
        <f t="shared" si="2"/>
        <v>5082</v>
      </c>
      <c r="L20" s="478">
        <f t="shared" si="3"/>
        <v>269170</v>
      </c>
      <c r="M20" s="83">
        <f t="shared" si="4"/>
        <v>271647</v>
      </c>
      <c r="N20" s="84">
        <f t="shared" si="5"/>
        <v>540817</v>
      </c>
      <c r="O20" s="81">
        <f t="shared" si="6"/>
        <v>1810393</v>
      </c>
    </row>
    <row r="21" spans="1:15" ht="18.75" customHeight="1">
      <c r="A21" s="527"/>
      <c r="B21" s="97" t="s">
        <v>9</v>
      </c>
      <c r="C21" s="65">
        <v>1128917</v>
      </c>
      <c r="D21" s="89">
        <v>78815</v>
      </c>
      <c r="E21" s="88">
        <f t="shared" si="0"/>
        <v>1207732</v>
      </c>
      <c r="F21" s="65">
        <v>254276</v>
      </c>
      <c r="G21" s="63">
        <v>265672</v>
      </c>
      <c r="H21" s="82">
        <f t="shared" si="1"/>
        <v>519948</v>
      </c>
      <c r="I21" s="86">
        <v>1998</v>
      </c>
      <c r="J21" s="85">
        <v>1684</v>
      </c>
      <c r="K21" s="84">
        <f t="shared" si="2"/>
        <v>3682</v>
      </c>
      <c r="L21" s="478">
        <f t="shared" si="3"/>
        <v>256274</v>
      </c>
      <c r="M21" s="83">
        <f t="shared" si="4"/>
        <v>267356</v>
      </c>
      <c r="N21" s="84">
        <f t="shared" si="5"/>
        <v>523630</v>
      </c>
      <c r="O21" s="81">
        <f t="shared" si="6"/>
        <v>1731362</v>
      </c>
    </row>
    <row r="22" spans="1:15" ht="18.75" customHeight="1" thickBot="1">
      <c r="A22" s="529"/>
      <c r="B22" s="90" t="s">
        <v>8</v>
      </c>
      <c r="C22" s="65">
        <v>1178714</v>
      </c>
      <c r="D22" s="89">
        <v>81695</v>
      </c>
      <c r="E22" s="88">
        <f t="shared" si="0"/>
        <v>1260409</v>
      </c>
      <c r="F22" s="65">
        <v>278636</v>
      </c>
      <c r="G22" s="63">
        <v>336863</v>
      </c>
      <c r="H22" s="82">
        <f t="shared" si="1"/>
        <v>615499</v>
      </c>
      <c r="I22" s="86">
        <v>2116</v>
      </c>
      <c r="J22" s="85">
        <v>2410</v>
      </c>
      <c r="K22" s="84">
        <f t="shared" si="2"/>
        <v>4526</v>
      </c>
      <c r="L22" s="478">
        <f t="shared" si="3"/>
        <v>280752</v>
      </c>
      <c r="M22" s="83">
        <f t="shared" si="4"/>
        <v>339273</v>
      </c>
      <c r="N22" s="84">
        <f t="shared" si="5"/>
        <v>620025</v>
      </c>
      <c r="O22" s="81">
        <f t="shared" si="6"/>
        <v>1880434</v>
      </c>
    </row>
    <row r="23" spans="1:15" ht="3.75" customHeight="1">
      <c r="A23" s="96"/>
      <c r="B23" s="95"/>
      <c r="C23" s="94"/>
      <c r="D23" s="93"/>
      <c r="E23" s="92">
        <f t="shared" si="0"/>
        <v>0</v>
      </c>
      <c r="F23" s="50"/>
      <c r="G23" s="49"/>
      <c r="H23" s="46"/>
      <c r="I23" s="50"/>
      <c r="J23" s="49"/>
      <c r="K23" s="48"/>
      <c r="L23" s="137">
        <f t="shared" si="3"/>
        <v>0</v>
      </c>
      <c r="M23" s="47">
        <f t="shared" si="4"/>
        <v>0</v>
      </c>
      <c r="N23" s="48">
        <f t="shared" si="5"/>
        <v>0</v>
      </c>
      <c r="O23" s="45">
        <f t="shared" si="6"/>
        <v>0</v>
      </c>
    </row>
    <row r="24" spans="1:15" ht="18" customHeight="1">
      <c r="A24" s="91">
        <v>2011</v>
      </c>
      <c r="B24" s="90" t="s">
        <v>7</v>
      </c>
      <c r="C24" s="65">
        <v>1137399</v>
      </c>
      <c r="D24" s="89">
        <v>95089</v>
      </c>
      <c r="E24" s="88">
        <f t="shared" si="0"/>
        <v>1232488</v>
      </c>
      <c r="F24" s="87">
        <v>337321</v>
      </c>
      <c r="G24" s="63">
        <v>303592</v>
      </c>
      <c r="H24" s="82">
        <f>G24+F24</f>
        <v>640913</v>
      </c>
      <c r="I24" s="86">
        <v>4070</v>
      </c>
      <c r="J24" s="85">
        <v>4420</v>
      </c>
      <c r="K24" s="84">
        <f>J24+I24</f>
        <v>8490</v>
      </c>
      <c r="L24" s="478">
        <f t="shared" si="3"/>
        <v>341391</v>
      </c>
      <c r="M24" s="83">
        <f t="shared" si="4"/>
        <v>308012</v>
      </c>
      <c r="N24" s="84">
        <f t="shared" si="5"/>
        <v>649403</v>
      </c>
      <c r="O24" s="81">
        <f t="shared" si="6"/>
        <v>1881891</v>
      </c>
    </row>
    <row r="25" spans="1:15" ht="18" customHeight="1">
      <c r="A25" s="91"/>
      <c r="B25" s="90" t="s">
        <v>6</v>
      </c>
      <c r="C25" s="65">
        <v>967960</v>
      </c>
      <c r="D25" s="89">
        <v>41770</v>
      </c>
      <c r="E25" s="88">
        <f t="shared" si="0"/>
        <v>1009730</v>
      </c>
      <c r="F25" s="87">
        <v>235961</v>
      </c>
      <c r="G25" s="63">
        <v>218865</v>
      </c>
      <c r="H25" s="82">
        <f>G25+F25</f>
        <v>454826</v>
      </c>
      <c r="I25" s="86">
        <v>2692</v>
      </c>
      <c r="J25" s="85">
        <v>2603</v>
      </c>
      <c r="K25" s="84">
        <f>J25+I25</f>
        <v>5295</v>
      </c>
      <c r="L25" s="478">
        <f t="shared" si="3"/>
        <v>238653</v>
      </c>
      <c r="M25" s="83">
        <f t="shared" si="4"/>
        <v>221468</v>
      </c>
      <c r="N25" s="84">
        <f t="shared" si="5"/>
        <v>460121</v>
      </c>
      <c r="O25" s="81">
        <f t="shared" si="6"/>
        <v>1469851</v>
      </c>
    </row>
    <row r="26" spans="1:15" ht="18" customHeight="1">
      <c r="A26" s="91"/>
      <c r="B26" s="90" t="s">
        <v>5</v>
      </c>
      <c r="C26" s="65">
        <v>1090092</v>
      </c>
      <c r="D26" s="89">
        <v>66953</v>
      </c>
      <c r="E26" s="88">
        <f t="shared" si="0"/>
        <v>1157045</v>
      </c>
      <c r="F26" s="87">
        <v>274306</v>
      </c>
      <c r="G26" s="63">
        <v>245083</v>
      </c>
      <c r="H26" s="82">
        <f>G26+F26</f>
        <v>519389</v>
      </c>
      <c r="I26" s="86">
        <v>1853</v>
      </c>
      <c r="J26" s="85">
        <v>1806</v>
      </c>
      <c r="K26" s="84">
        <f>J26+I26</f>
        <v>3659</v>
      </c>
      <c r="L26" s="478">
        <f t="shared" si="3"/>
        <v>276159</v>
      </c>
      <c r="M26" s="83">
        <f t="shared" si="4"/>
        <v>246889</v>
      </c>
      <c r="N26" s="84">
        <f t="shared" si="5"/>
        <v>523048</v>
      </c>
      <c r="O26" s="81">
        <f t="shared" si="6"/>
        <v>1680093</v>
      </c>
    </row>
    <row r="27" spans="1:15" s="67" customFormat="1" ht="18" customHeight="1" thickBot="1">
      <c r="A27" s="80"/>
      <c r="B27" s="79" t="s">
        <v>16</v>
      </c>
      <c r="C27" s="78">
        <v>1071287</v>
      </c>
      <c r="D27" s="77">
        <v>65892</v>
      </c>
      <c r="E27" s="76">
        <f t="shared" si="0"/>
        <v>1137179</v>
      </c>
      <c r="F27" s="75">
        <v>267048</v>
      </c>
      <c r="G27" s="74">
        <v>249805</v>
      </c>
      <c r="H27" s="69">
        <f>G27+F27</f>
        <v>516853</v>
      </c>
      <c r="I27" s="73">
        <v>3081</v>
      </c>
      <c r="J27" s="72">
        <v>2954</v>
      </c>
      <c r="K27" s="71">
        <f>J27+I27</f>
        <v>6035</v>
      </c>
      <c r="L27" s="103">
        <f>I27+F27</f>
        <v>270129</v>
      </c>
      <c r="M27" s="70">
        <f>J27+G27</f>
        <v>252759</v>
      </c>
      <c r="N27" s="71">
        <f>K27+H27</f>
        <v>522888</v>
      </c>
      <c r="O27" s="68">
        <f>N27+E27</f>
        <v>1660067</v>
      </c>
    </row>
    <row r="28" spans="1:15" ht="18" customHeight="1">
      <c r="A28" s="66" t="s">
        <v>4</v>
      </c>
      <c r="B28" s="52"/>
      <c r="C28" s="50"/>
      <c r="D28" s="49"/>
      <c r="E28" s="51"/>
      <c r="F28" s="50"/>
      <c r="G28" s="49"/>
      <c r="H28" s="48"/>
      <c r="I28" s="50"/>
      <c r="J28" s="49"/>
      <c r="K28" s="48"/>
      <c r="L28" s="137"/>
      <c r="M28" s="47"/>
      <c r="N28" s="48"/>
      <c r="O28" s="45"/>
    </row>
    <row r="29" spans="1:15" ht="18" customHeight="1">
      <c r="A29" s="44" t="s">
        <v>121</v>
      </c>
      <c r="B29" s="60"/>
      <c r="C29" s="65">
        <f>SUM(C11:C14)</f>
        <v>4039415</v>
      </c>
      <c r="D29" s="63">
        <f aca="true" t="shared" si="7" ref="D29:O29">SUM(D11:D14)</f>
        <v>204696</v>
      </c>
      <c r="E29" s="62">
        <f t="shared" si="7"/>
        <v>4244111</v>
      </c>
      <c r="F29" s="65">
        <f t="shared" si="7"/>
        <v>952845</v>
      </c>
      <c r="G29" s="63">
        <f t="shared" si="7"/>
        <v>882343</v>
      </c>
      <c r="H29" s="64">
        <f t="shared" si="7"/>
        <v>1835188</v>
      </c>
      <c r="I29" s="65">
        <f t="shared" si="7"/>
        <v>12502</v>
      </c>
      <c r="J29" s="63">
        <f t="shared" si="7"/>
        <v>13136</v>
      </c>
      <c r="K29" s="64">
        <f t="shared" si="7"/>
        <v>25638</v>
      </c>
      <c r="L29" s="65">
        <f t="shared" si="7"/>
        <v>965347</v>
      </c>
      <c r="M29" s="63">
        <f t="shared" si="7"/>
        <v>895479</v>
      </c>
      <c r="N29" s="64">
        <f t="shared" si="7"/>
        <v>1860826</v>
      </c>
      <c r="O29" s="61">
        <f t="shared" si="7"/>
        <v>6104937</v>
      </c>
    </row>
    <row r="30" spans="1:15" ht="18" customHeight="1" thickBot="1">
      <c r="A30" s="44" t="s">
        <v>122</v>
      </c>
      <c r="B30" s="60"/>
      <c r="C30" s="59">
        <f>SUM(C24:C27)</f>
        <v>4266738</v>
      </c>
      <c r="D30" s="56">
        <f aca="true" t="shared" si="8" ref="D30:O30">SUM(D24:D27)</f>
        <v>269704</v>
      </c>
      <c r="E30" s="55">
        <f t="shared" si="8"/>
        <v>4536442</v>
      </c>
      <c r="F30" s="58">
        <f t="shared" si="8"/>
        <v>1114636</v>
      </c>
      <c r="G30" s="56">
        <f t="shared" si="8"/>
        <v>1017345</v>
      </c>
      <c r="H30" s="57">
        <f t="shared" si="8"/>
        <v>2131981</v>
      </c>
      <c r="I30" s="58">
        <f t="shared" si="8"/>
        <v>11696</v>
      </c>
      <c r="J30" s="56">
        <f t="shared" si="8"/>
        <v>11783</v>
      </c>
      <c r="K30" s="57">
        <f t="shared" si="8"/>
        <v>23479</v>
      </c>
      <c r="L30" s="58">
        <f t="shared" si="8"/>
        <v>1126332</v>
      </c>
      <c r="M30" s="56">
        <f t="shared" si="8"/>
        <v>1029128</v>
      </c>
      <c r="N30" s="57">
        <f t="shared" si="8"/>
        <v>2155460</v>
      </c>
      <c r="O30" s="54">
        <f t="shared" si="8"/>
        <v>6691902</v>
      </c>
    </row>
    <row r="31" spans="1:15" ht="16.5" customHeight="1">
      <c r="A31" s="53" t="s">
        <v>3</v>
      </c>
      <c r="B31" s="52"/>
      <c r="C31" s="50"/>
      <c r="D31" s="49"/>
      <c r="E31" s="51"/>
      <c r="F31" s="50"/>
      <c r="G31" s="49"/>
      <c r="H31" s="46"/>
      <c r="I31" s="50"/>
      <c r="J31" s="49"/>
      <c r="K31" s="48"/>
      <c r="L31" s="137"/>
      <c r="M31" s="47"/>
      <c r="N31" s="48"/>
      <c r="O31" s="45"/>
    </row>
    <row r="32" spans="1:15" ht="16.5" customHeight="1">
      <c r="A32" s="44" t="s">
        <v>123</v>
      </c>
      <c r="B32" s="43"/>
      <c r="C32" s="22">
        <f>(C27/C14-1)*100</f>
        <v>6.154519970233174</v>
      </c>
      <c r="D32" s="40">
        <f aca="true" t="shared" si="9" ref="D32:O32">(D27/D14-1)*100</f>
        <v>27.809135874309</v>
      </c>
      <c r="E32" s="39">
        <f t="shared" si="9"/>
        <v>7.207004219727509</v>
      </c>
      <c r="F32" s="22">
        <f t="shared" si="9"/>
        <v>23.936863893516993</v>
      </c>
      <c r="G32" s="20">
        <f t="shared" si="9"/>
        <v>15.918793503480288</v>
      </c>
      <c r="H32" s="39">
        <f t="shared" si="9"/>
        <v>19.927558930879343</v>
      </c>
      <c r="I32" s="42">
        <f t="shared" si="9"/>
        <v>-0.35575679172057395</v>
      </c>
      <c r="J32" s="40">
        <f t="shared" si="9"/>
        <v>-19.619047619047613</v>
      </c>
      <c r="K32" s="41">
        <f t="shared" si="9"/>
        <v>-10.817201123097387</v>
      </c>
      <c r="L32" s="42">
        <f t="shared" si="9"/>
        <v>23.593197384735753</v>
      </c>
      <c r="M32" s="40">
        <f t="shared" si="9"/>
        <v>15.32291547849891</v>
      </c>
      <c r="N32" s="41">
        <f t="shared" si="9"/>
        <v>19.452275105199913</v>
      </c>
      <c r="O32" s="38">
        <f t="shared" si="9"/>
        <v>10.784133149145458</v>
      </c>
    </row>
    <row r="33" spans="1:15" ht="7.5" customHeight="1" thickBot="1">
      <c r="A33" s="37"/>
      <c r="B33" s="36"/>
      <c r="C33" s="35"/>
      <c r="D33" s="34"/>
      <c r="E33" s="33"/>
      <c r="F33" s="32"/>
      <c r="G33" s="30"/>
      <c r="H33" s="29"/>
      <c r="I33" s="32"/>
      <c r="J33" s="30"/>
      <c r="K33" s="31"/>
      <c r="L33" s="32"/>
      <c r="M33" s="30"/>
      <c r="N33" s="31"/>
      <c r="O33" s="28"/>
    </row>
    <row r="34" spans="1:15" ht="16.5" customHeight="1">
      <c r="A34" s="27" t="s">
        <v>2</v>
      </c>
      <c r="B34" s="26"/>
      <c r="C34" s="25"/>
      <c r="D34" s="24"/>
      <c r="E34" s="23"/>
      <c r="F34" s="22"/>
      <c r="G34" s="20"/>
      <c r="H34" s="19"/>
      <c r="I34" s="22"/>
      <c r="J34" s="20"/>
      <c r="K34" s="21"/>
      <c r="L34" s="22"/>
      <c r="M34" s="20"/>
      <c r="N34" s="21"/>
      <c r="O34" s="18"/>
    </row>
    <row r="35" spans="1:15" ht="16.5" customHeight="1" thickBot="1">
      <c r="A35" s="17" t="s">
        <v>124</v>
      </c>
      <c r="B35" s="16"/>
      <c r="C35" s="15">
        <f aca="true" t="shared" si="10" ref="C35:O35">(C30/C29-1)*100</f>
        <v>5.627621821476625</v>
      </c>
      <c r="D35" s="11">
        <f t="shared" si="10"/>
        <v>31.758314769218753</v>
      </c>
      <c r="E35" s="10">
        <f t="shared" si="10"/>
        <v>6.887920697644345</v>
      </c>
      <c r="F35" s="15">
        <f t="shared" si="10"/>
        <v>16.97978160141471</v>
      </c>
      <c r="G35" s="14">
        <f t="shared" si="10"/>
        <v>15.30039905116265</v>
      </c>
      <c r="H35" s="10">
        <f t="shared" si="10"/>
        <v>16.17234855502543</v>
      </c>
      <c r="I35" s="13">
        <f t="shared" si="10"/>
        <v>-6.446968485042392</v>
      </c>
      <c r="J35" s="11">
        <f t="shared" si="10"/>
        <v>-10.299939098660172</v>
      </c>
      <c r="K35" s="12">
        <f t="shared" si="10"/>
        <v>-8.421093689055304</v>
      </c>
      <c r="L35" s="13">
        <f t="shared" si="10"/>
        <v>16.67638683292121</v>
      </c>
      <c r="M35" s="11">
        <f t="shared" si="10"/>
        <v>14.924861442870242</v>
      </c>
      <c r="N35" s="12">
        <f t="shared" si="10"/>
        <v>15.833506195635705</v>
      </c>
      <c r="O35" s="9">
        <f t="shared" si="10"/>
        <v>9.614595531452652</v>
      </c>
    </row>
    <row r="36" spans="1:14" s="5" customFormat="1" ht="17.25" customHeight="1" thickTop="1">
      <c r="A36" s="6" t="s">
        <v>1</v>
      </c>
      <c r="B36" s="8"/>
      <c r="C36" s="7"/>
      <c r="D36" s="7"/>
      <c r="E36" s="7"/>
      <c r="F36" s="7"/>
      <c r="G36" s="7"/>
      <c r="H36" s="7"/>
      <c r="I36" s="7"/>
      <c r="J36" s="7"/>
      <c r="K36" s="7"/>
      <c r="L36" s="7"/>
      <c r="M36" s="7"/>
      <c r="N36" s="7"/>
    </row>
    <row r="37" s="5" customFormat="1" ht="13.5" customHeight="1">
      <c r="A37" s="6" t="s">
        <v>0</v>
      </c>
    </row>
    <row r="38" spans="1:14" ht="14.25">
      <c r="A38" s="3"/>
      <c r="B38" s="3"/>
      <c r="C38" s="3"/>
      <c r="D38" s="3"/>
      <c r="E38" s="3"/>
      <c r="F38" s="3"/>
      <c r="G38" s="3"/>
      <c r="H38" s="3"/>
      <c r="I38" s="3"/>
      <c r="J38" s="3"/>
      <c r="K38" s="3"/>
      <c r="L38" s="3"/>
      <c r="M38" s="3"/>
      <c r="N38" s="3"/>
    </row>
    <row r="39" spans="1:14" ht="14.25">
      <c r="A39" s="3"/>
      <c r="B39" s="3"/>
      <c r="C39" s="4"/>
      <c r="D39" s="3"/>
      <c r="E39" s="3"/>
      <c r="F39" s="3"/>
      <c r="G39" s="3"/>
      <c r="H39" s="3"/>
      <c r="I39" s="3"/>
      <c r="J39" s="3"/>
      <c r="K39" s="3"/>
      <c r="L39" s="3"/>
      <c r="M39" s="3"/>
      <c r="N39" s="3"/>
    </row>
    <row r="40" spans="1:14" ht="14.25">
      <c r="A40" s="3"/>
      <c r="B40" s="3"/>
      <c r="C40" s="3"/>
      <c r="D40" s="3"/>
      <c r="E40" s="3"/>
      <c r="F40" s="3"/>
      <c r="G40" s="3"/>
      <c r="H40" s="3"/>
      <c r="I40" s="3"/>
      <c r="J40" s="3"/>
      <c r="K40" s="3"/>
      <c r="L40" s="3"/>
      <c r="M40" s="3"/>
      <c r="N40" s="3"/>
    </row>
    <row r="41" spans="1:14" ht="14.25">
      <c r="A41" s="3"/>
      <c r="B41" s="3"/>
      <c r="C41" s="3"/>
      <c r="D41" s="3"/>
      <c r="E41" s="3"/>
      <c r="F41" s="3"/>
      <c r="G41" s="3"/>
      <c r="H41" s="3"/>
      <c r="I41" s="3"/>
      <c r="J41" s="3"/>
      <c r="K41" s="3"/>
      <c r="L41" s="3"/>
      <c r="M41" s="3"/>
      <c r="N41" s="3"/>
    </row>
    <row r="42" spans="1:14" ht="14.25">
      <c r="A42" s="3"/>
      <c r="B42" s="3"/>
      <c r="C42" s="3"/>
      <c r="D42" s="3"/>
      <c r="E42" s="3"/>
      <c r="F42" s="3"/>
      <c r="G42" s="3"/>
      <c r="H42" s="3"/>
      <c r="I42" s="3"/>
      <c r="J42" s="3"/>
      <c r="K42" s="3"/>
      <c r="L42" s="3"/>
      <c r="M42" s="3"/>
      <c r="N42" s="3"/>
    </row>
    <row r="43" spans="1:14" ht="14.25">
      <c r="A43" s="3"/>
      <c r="B43" s="3"/>
      <c r="C43" s="3"/>
      <c r="D43" s="3"/>
      <c r="E43" s="3"/>
      <c r="F43" s="3"/>
      <c r="G43" s="3"/>
      <c r="H43" s="3"/>
      <c r="I43" s="3"/>
      <c r="J43" s="3"/>
      <c r="K43" s="3"/>
      <c r="L43" s="3"/>
      <c r="M43" s="3"/>
      <c r="N43" s="3"/>
    </row>
    <row r="44" spans="1:14" ht="14.25">
      <c r="A44" s="3"/>
      <c r="B44" s="3"/>
      <c r="C44" s="3"/>
      <c r="D44" s="3"/>
      <c r="E44" s="3"/>
      <c r="F44" s="3"/>
      <c r="G44" s="3"/>
      <c r="H44" s="3"/>
      <c r="I44" s="3"/>
      <c r="J44" s="3"/>
      <c r="K44" s="3"/>
      <c r="L44" s="3"/>
      <c r="M44" s="3"/>
      <c r="N44" s="3"/>
    </row>
    <row r="45" spans="1:14" ht="14.25">
      <c r="A45" s="3"/>
      <c r="B45" s="3"/>
      <c r="C45" s="3"/>
      <c r="D45" s="3"/>
      <c r="E45" s="3"/>
      <c r="F45" s="3"/>
      <c r="G45" s="3"/>
      <c r="H45" s="3"/>
      <c r="I45" s="3"/>
      <c r="J45" s="3"/>
      <c r="K45" s="3"/>
      <c r="L45" s="3"/>
      <c r="M45" s="3"/>
      <c r="N45" s="3"/>
    </row>
    <row r="46" spans="1:14" ht="14.25">
      <c r="A46" s="3"/>
      <c r="B46" s="3"/>
      <c r="C46" s="3"/>
      <c r="D46" s="3"/>
      <c r="E46" s="3"/>
      <c r="F46" s="3"/>
      <c r="G46" s="3"/>
      <c r="H46" s="3"/>
      <c r="I46" s="3"/>
      <c r="J46" s="3"/>
      <c r="K46" s="3"/>
      <c r="L46" s="3"/>
      <c r="M46" s="3"/>
      <c r="N46" s="3"/>
    </row>
    <row r="47" spans="1:14" ht="14.25">
      <c r="A47" s="3"/>
      <c r="B47" s="3"/>
      <c r="C47" s="3"/>
      <c r="D47" s="3"/>
      <c r="E47" s="3"/>
      <c r="F47" s="3"/>
      <c r="G47" s="3"/>
      <c r="H47" s="3"/>
      <c r="I47" s="3"/>
      <c r="J47" s="3"/>
      <c r="K47" s="3"/>
      <c r="L47" s="3"/>
      <c r="M47" s="3"/>
      <c r="N47" s="3"/>
    </row>
    <row r="48" spans="1:14" ht="14.25">
      <c r="A48" s="3"/>
      <c r="B48" s="3"/>
      <c r="C48" s="3"/>
      <c r="D48" s="3"/>
      <c r="E48" s="3"/>
      <c r="F48" s="3"/>
      <c r="G48" s="3"/>
      <c r="H48" s="3"/>
      <c r="I48" s="3"/>
      <c r="J48" s="3"/>
      <c r="K48" s="3"/>
      <c r="L48" s="3"/>
      <c r="M48" s="3"/>
      <c r="N48" s="3"/>
    </row>
    <row r="49" spans="1:14" ht="14.25">
      <c r="A49" s="3"/>
      <c r="B49" s="3"/>
      <c r="C49" s="3"/>
      <c r="D49" s="3"/>
      <c r="E49" s="3"/>
      <c r="F49" s="3"/>
      <c r="G49" s="3"/>
      <c r="H49" s="3"/>
      <c r="I49" s="3"/>
      <c r="J49" s="3"/>
      <c r="K49" s="3"/>
      <c r="L49" s="3"/>
      <c r="M49" s="3"/>
      <c r="N49" s="3"/>
    </row>
    <row r="50" spans="1:14" ht="14.25">
      <c r="A50" s="3"/>
      <c r="B50" s="3"/>
      <c r="C50" s="3"/>
      <c r="D50" s="3"/>
      <c r="E50" s="3"/>
      <c r="F50" s="3"/>
      <c r="G50" s="3"/>
      <c r="H50" s="3"/>
      <c r="I50" s="3"/>
      <c r="J50" s="3"/>
      <c r="K50" s="3"/>
      <c r="L50" s="3"/>
      <c r="M50" s="3"/>
      <c r="N50" s="3"/>
    </row>
    <row r="51" spans="1:14" ht="14.25">
      <c r="A51" s="3"/>
      <c r="B51" s="3"/>
      <c r="C51" s="3"/>
      <c r="D51" s="3"/>
      <c r="E51" s="3"/>
      <c r="F51" s="3"/>
      <c r="G51" s="3"/>
      <c r="H51" s="3"/>
      <c r="I51" s="3"/>
      <c r="J51" s="3"/>
      <c r="K51" s="3"/>
      <c r="L51" s="3"/>
      <c r="M51" s="3"/>
      <c r="N51" s="3"/>
    </row>
    <row r="52" spans="1:14" ht="14.25">
      <c r="A52" s="3"/>
      <c r="B52" s="3"/>
      <c r="C52" s="3"/>
      <c r="D52" s="3"/>
      <c r="E52" s="3"/>
      <c r="F52" s="3"/>
      <c r="G52" s="3"/>
      <c r="H52" s="3"/>
      <c r="I52" s="3"/>
      <c r="J52" s="3"/>
      <c r="K52" s="3"/>
      <c r="L52" s="3"/>
      <c r="M52" s="3"/>
      <c r="N52" s="3"/>
    </row>
    <row r="53" spans="1:14" ht="14.25">
      <c r="A53" s="3"/>
      <c r="B53" s="3"/>
      <c r="C53" s="3"/>
      <c r="D53" s="3"/>
      <c r="E53" s="3"/>
      <c r="F53" s="3"/>
      <c r="G53" s="3"/>
      <c r="H53" s="3"/>
      <c r="I53" s="3"/>
      <c r="J53" s="3"/>
      <c r="K53" s="3"/>
      <c r="L53" s="3"/>
      <c r="M53" s="3"/>
      <c r="N53" s="3"/>
    </row>
    <row r="54" spans="1:14" ht="14.25">
      <c r="A54" s="3"/>
      <c r="B54" s="3"/>
      <c r="C54" s="3"/>
      <c r="D54" s="3"/>
      <c r="E54" s="3"/>
      <c r="F54" s="3"/>
      <c r="G54" s="3"/>
      <c r="H54" s="3"/>
      <c r="I54" s="3"/>
      <c r="J54" s="3"/>
      <c r="K54" s="3"/>
      <c r="L54" s="3"/>
      <c r="M54" s="3"/>
      <c r="N54" s="3"/>
    </row>
    <row r="55" spans="1:14" ht="14.25">
      <c r="A55" s="3"/>
      <c r="B55" s="3"/>
      <c r="C55" s="3"/>
      <c r="D55" s="3"/>
      <c r="E55" s="3"/>
      <c r="F55" s="3"/>
      <c r="G55" s="3"/>
      <c r="H55" s="3"/>
      <c r="I55" s="3"/>
      <c r="J55" s="3"/>
      <c r="K55" s="3"/>
      <c r="L55" s="3"/>
      <c r="M55" s="3"/>
      <c r="N55" s="3"/>
    </row>
    <row r="56" spans="1:14" ht="14.25">
      <c r="A56" s="3"/>
      <c r="B56" s="3"/>
      <c r="C56" s="3"/>
      <c r="D56" s="3"/>
      <c r="E56" s="3"/>
      <c r="F56" s="3"/>
      <c r="G56" s="3"/>
      <c r="H56" s="3"/>
      <c r="I56" s="3"/>
      <c r="J56" s="3"/>
      <c r="K56" s="3"/>
      <c r="L56" s="3"/>
      <c r="M56" s="3"/>
      <c r="N56" s="3"/>
    </row>
    <row r="57" spans="1:14" ht="14.25">
      <c r="A57" s="3"/>
      <c r="B57" s="3"/>
      <c r="C57" s="3"/>
      <c r="D57" s="3"/>
      <c r="E57" s="3"/>
      <c r="F57" s="3"/>
      <c r="G57" s="3"/>
      <c r="H57" s="3"/>
      <c r="I57" s="3"/>
      <c r="J57" s="3"/>
      <c r="K57" s="3"/>
      <c r="L57" s="3"/>
      <c r="M57" s="3"/>
      <c r="N57" s="3"/>
    </row>
    <row r="58" spans="1:14" ht="14.25">
      <c r="A58" s="3"/>
      <c r="B58" s="3"/>
      <c r="C58" s="3"/>
      <c r="D58" s="3"/>
      <c r="E58" s="3"/>
      <c r="F58" s="3"/>
      <c r="G58" s="3"/>
      <c r="H58" s="3"/>
      <c r="I58" s="3"/>
      <c r="J58" s="3"/>
      <c r="K58" s="3"/>
      <c r="L58" s="3"/>
      <c r="M58" s="3"/>
      <c r="N58" s="3"/>
    </row>
    <row r="59" spans="1:14" ht="14.25">
      <c r="A59" s="3"/>
      <c r="B59" s="3"/>
      <c r="C59" s="3"/>
      <c r="D59" s="3"/>
      <c r="E59" s="3"/>
      <c r="F59" s="3"/>
      <c r="G59" s="3"/>
      <c r="H59" s="3"/>
      <c r="I59" s="3"/>
      <c r="J59" s="3"/>
      <c r="K59" s="3"/>
      <c r="L59" s="3"/>
      <c r="M59" s="3"/>
      <c r="N59" s="3"/>
    </row>
    <row r="60" spans="1:14" ht="14.25">
      <c r="A60" s="3"/>
      <c r="B60" s="3"/>
      <c r="C60" s="3"/>
      <c r="D60" s="3"/>
      <c r="E60" s="3"/>
      <c r="F60" s="3"/>
      <c r="G60" s="3"/>
      <c r="H60" s="3"/>
      <c r="I60" s="3"/>
      <c r="J60" s="3"/>
      <c r="K60" s="3"/>
      <c r="L60" s="3"/>
      <c r="M60" s="3"/>
      <c r="N60" s="3"/>
    </row>
    <row r="61" spans="1:14" ht="14.25">
      <c r="A61" s="3"/>
      <c r="B61" s="3"/>
      <c r="C61" s="3"/>
      <c r="D61" s="3"/>
      <c r="E61" s="3"/>
      <c r="F61" s="3"/>
      <c r="G61" s="3"/>
      <c r="H61" s="3"/>
      <c r="I61" s="3"/>
      <c r="J61" s="3"/>
      <c r="K61" s="3"/>
      <c r="L61" s="3"/>
      <c r="M61" s="3"/>
      <c r="N61" s="3"/>
    </row>
    <row r="62" spans="1:14" ht="14.25">
      <c r="A62" s="3"/>
      <c r="B62" s="3"/>
      <c r="C62" s="3"/>
      <c r="D62" s="3"/>
      <c r="E62" s="3"/>
      <c r="F62" s="3"/>
      <c r="G62" s="3"/>
      <c r="H62" s="3"/>
      <c r="I62" s="3"/>
      <c r="J62" s="3"/>
      <c r="K62" s="3"/>
      <c r="L62" s="3"/>
      <c r="M62" s="3"/>
      <c r="N62" s="3"/>
    </row>
    <row r="63" spans="1:14" ht="14.25">
      <c r="A63" s="3"/>
      <c r="B63" s="3"/>
      <c r="C63" s="3"/>
      <c r="D63" s="3"/>
      <c r="E63" s="3"/>
      <c r="F63" s="3"/>
      <c r="G63" s="3"/>
      <c r="H63" s="3"/>
      <c r="I63" s="3"/>
      <c r="J63" s="3"/>
      <c r="K63" s="3"/>
      <c r="L63" s="3"/>
      <c r="M63" s="3"/>
      <c r="N63" s="3"/>
    </row>
    <row r="64" spans="1:14" ht="14.25">
      <c r="A64" s="3"/>
      <c r="B64" s="3"/>
      <c r="C64" s="3"/>
      <c r="D64" s="3"/>
      <c r="E64" s="3"/>
      <c r="F64" s="3"/>
      <c r="G64" s="3"/>
      <c r="H64" s="3"/>
      <c r="I64" s="3"/>
      <c r="J64" s="3"/>
      <c r="K64" s="3"/>
      <c r="L64" s="3"/>
      <c r="M64" s="3"/>
      <c r="N64" s="3"/>
    </row>
    <row r="65" spans="1:14" ht="14.25">
      <c r="A65" s="3"/>
      <c r="B65" s="3"/>
      <c r="C65" s="3"/>
      <c r="D65" s="3"/>
      <c r="E65" s="3"/>
      <c r="F65" s="3"/>
      <c r="G65" s="3"/>
      <c r="H65" s="3"/>
      <c r="I65" s="3"/>
      <c r="J65" s="3"/>
      <c r="K65" s="3"/>
      <c r="L65" s="3"/>
      <c r="M65" s="3"/>
      <c r="N65" s="3"/>
    </row>
    <row r="66" spans="1:14" ht="14.25">
      <c r="A66" s="3"/>
      <c r="B66" s="3"/>
      <c r="C66" s="3"/>
      <c r="D66" s="3"/>
      <c r="E66" s="3"/>
      <c r="F66" s="3"/>
      <c r="G66" s="3"/>
      <c r="H66" s="3"/>
      <c r="I66" s="3"/>
      <c r="J66" s="3"/>
      <c r="K66" s="3"/>
      <c r="L66" s="3"/>
      <c r="M66" s="3"/>
      <c r="N66" s="3"/>
    </row>
    <row r="67" spans="1:14" ht="14.25">
      <c r="A67" s="3"/>
      <c r="B67" s="3"/>
      <c r="C67" s="3"/>
      <c r="D67" s="3"/>
      <c r="E67" s="3"/>
      <c r="F67" s="3"/>
      <c r="G67" s="3"/>
      <c r="H67" s="3"/>
      <c r="I67" s="3"/>
      <c r="J67" s="3"/>
      <c r="K67" s="3"/>
      <c r="L67" s="3"/>
      <c r="M67" s="3"/>
      <c r="N67" s="3"/>
    </row>
    <row r="68" spans="1:14" ht="14.25">
      <c r="A68" s="3"/>
      <c r="B68" s="3"/>
      <c r="C68" s="3"/>
      <c r="D68" s="3"/>
      <c r="E68" s="3"/>
      <c r="F68" s="3"/>
      <c r="G68" s="3"/>
      <c r="H68" s="3"/>
      <c r="I68" s="3"/>
      <c r="J68" s="3"/>
      <c r="K68" s="3"/>
      <c r="L68" s="3"/>
      <c r="M68" s="3"/>
      <c r="N68" s="3"/>
    </row>
    <row r="69" spans="1:14" ht="14.25">
      <c r="A69" s="3"/>
      <c r="B69" s="3"/>
      <c r="C69" s="3"/>
      <c r="D69" s="3"/>
      <c r="E69" s="3"/>
      <c r="F69" s="3"/>
      <c r="G69" s="3"/>
      <c r="H69" s="3"/>
      <c r="I69" s="3"/>
      <c r="J69" s="3"/>
      <c r="K69" s="3"/>
      <c r="L69" s="3"/>
      <c r="M69" s="3"/>
      <c r="N69" s="3"/>
    </row>
    <row r="70" spans="1:14" ht="14.25">
      <c r="A70" s="3"/>
      <c r="B70" s="3"/>
      <c r="C70" s="3"/>
      <c r="D70" s="3"/>
      <c r="E70" s="3"/>
      <c r="F70" s="3"/>
      <c r="G70" s="3"/>
      <c r="H70" s="3"/>
      <c r="I70" s="3"/>
      <c r="J70" s="3"/>
      <c r="K70" s="3"/>
      <c r="L70" s="3"/>
      <c r="M70" s="3"/>
      <c r="N70" s="3"/>
    </row>
    <row r="71" spans="1:14" ht="14.25">
      <c r="A71" s="3"/>
      <c r="B71" s="3"/>
      <c r="C71" s="3"/>
      <c r="D71" s="3"/>
      <c r="E71" s="3"/>
      <c r="F71" s="3"/>
      <c r="G71" s="3"/>
      <c r="H71" s="3"/>
      <c r="I71" s="3"/>
      <c r="J71" s="3"/>
      <c r="K71" s="3"/>
      <c r="L71" s="3"/>
      <c r="M71" s="3"/>
      <c r="N71" s="3"/>
    </row>
    <row r="72" spans="1:14" ht="14.25">
      <c r="A72" s="3"/>
      <c r="B72" s="3"/>
      <c r="C72" s="3"/>
      <c r="D72" s="3"/>
      <c r="E72" s="3"/>
      <c r="F72" s="3"/>
      <c r="G72" s="3"/>
      <c r="H72" s="3"/>
      <c r="I72" s="3"/>
      <c r="J72" s="3"/>
      <c r="K72" s="3"/>
      <c r="L72" s="3"/>
      <c r="M72" s="3"/>
      <c r="N72" s="3"/>
    </row>
    <row r="73" spans="1:14" ht="14.25">
      <c r="A73" s="3"/>
      <c r="B73" s="3"/>
      <c r="C73" s="3"/>
      <c r="D73" s="3"/>
      <c r="E73" s="3"/>
      <c r="F73" s="3"/>
      <c r="G73" s="3"/>
      <c r="H73" s="3"/>
      <c r="I73" s="3"/>
      <c r="J73" s="3"/>
      <c r="K73" s="3"/>
      <c r="L73" s="3"/>
      <c r="M73" s="3"/>
      <c r="N73" s="3"/>
    </row>
    <row r="74" spans="1:14" ht="14.25">
      <c r="A74" s="3"/>
      <c r="B74" s="3"/>
      <c r="C74" s="3"/>
      <c r="D74" s="3"/>
      <c r="E74" s="3"/>
      <c r="F74" s="3"/>
      <c r="G74" s="3"/>
      <c r="H74" s="3"/>
      <c r="I74" s="3"/>
      <c r="J74" s="3"/>
      <c r="K74" s="3"/>
      <c r="L74" s="3"/>
      <c r="M74" s="3"/>
      <c r="N74" s="3"/>
    </row>
    <row r="75" spans="1:14" ht="14.25">
      <c r="A75" s="3"/>
      <c r="B75" s="3"/>
      <c r="C75" s="3"/>
      <c r="D75" s="3"/>
      <c r="E75" s="3"/>
      <c r="F75" s="3"/>
      <c r="G75" s="3"/>
      <c r="H75" s="3"/>
      <c r="I75" s="3"/>
      <c r="J75" s="3"/>
      <c r="K75" s="3"/>
      <c r="L75" s="3"/>
      <c r="M75" s="3"/>
      <c r="N75" s="3"/>
    </row>
    <row r="76" spans="1:14" ht="14.25">
      <c r="A76" s="3"/>
      <c r="B76" s="3"/>
      <c r="C76" s="3"/>
      <c r="D76" s="3"/>
      <c r="E76" s="3"/>
      <c r="F76" s="3"/>
      <c r="G76" s="3"/>
      <c r="H76" s="3"/>
      <c r="I76" s="3"/>
      <c r="J76" s="3"/>
      <c r="K76" s="3"/>
      <c r="L76" s="3"/>
      <c r="M76" s="3"/>
      <c r="N76" s="3"/>
    </row>
    <row r="77" spans="1:14" ht="14.25">
      <c r="A77" s="3"/>
      <c r="B77" s="3"/>
      <c r="C77" s="3"/>
      <c r="D77" s="3"/>
      <c r="E77" s="3"/>
      <c r="F77" s="3"/>
      <c r="G77" s="3"/>
      <c r="H77" s="3"/>
      <c r="I77" s="3"/>
      <c r="J77" s="3"/>
      <c r="K77" s="3"/>
      <c r="L77" s="3"/>
      <c r="M77" s="3"/>
      <c r="N77" s="3"/>
    </row>
    <row r="78" spans="1:14" ht="14.25">
      <c r="A78" s="3"/>
      <c r="B78" s="3"/>
      <c r="C78" s="3"/>
      <c r="D78" s="3"/>
      <c r="E78" s="3"/>
      <c r="F78" s="3"/>
      <c r="G78" s="3"/>
      <c r="H78" s="3"/>
      <c r="I78" s="3"/>
      <c r="J78" s="3"/>
      <c r="K78" s="3"/>
      <c r="L78" s="3"/>
      <c r="M78" s="3"/>
      <c r="N78" s="3"/>
    </row>
    <row r="79" spans="1:14" ht="14.25">
      <c r="A79" s="3"/>
      <c r="B79" s="3"/>
      <c r="C79" s="3"/>
      <c r="D79" s="3"/>
      <c r="E79" s="3"/>
      <c r="F79" s="3"/>
      <c r="G79" s="3"/>
      <c r="H79" s="3"/>
      <c r="I79" s="3"/>
      <c r="J79" s="3"/>
      <c r="K79" s="3"/>
      <c r="L79" s="3"/>
      <c r="M79" s="3"/>
      <c r="N79" s="3"/>
    </row>
    <row r="80" spans="1:14" ht="14.25">
      <c r="A80" s="3"/>
      <c r="B80" s="3"/>
      <c r="C80" s="3"/>
      <c r="D80" s="3"/>
      <c r="E80" s="3"/>
      <c r="F80" s="3"/>
      <c r="G80" s="3"/>
      <c r="H80" s="3"/>
      <c r="I80" s="3"/>
      <c r="J80" s="3"/>
      <c r="K80" s="3"/>
      <c r="L80" s="3"/>
      <c r="M80" s="3"/>
      <c r="N80" s="3"/>
    </row>
    <row r="81" spans="1:14" ht="14.25">
      <c r="A81" s="3"/>
      <c r="B81" s="3"/>
      <c r="C81" s="3"/>
      <c r="D81" s="3"/>
      <c r="E81" s="3"/>
      <c r="F81" s="3"/>
      <c r="G81" s="3"/>
      <c r="H81" s="3"/>
      <c r="I81" s="3"/>
      <c r="J81" s="3"/>
      <c r="K81" s="3"/>
      <c r="L81" s="3"/>
      <c r="M81" s="3"/>
      <c r="N81" s="3"/>
    </row>
    <row r="82" spans="1:14" ht="14.25">
      <c r="A82" s="3"/>
      <c r="B82" s="3"/>
      <c r="C82" s="3"/>
      <c r="D82" s="3"/>
      <c r="E82" s="3"/>
      <c r="F82" s="3"/>
      <c r="G82" s="3"/>
      <c r="H82" s="3"/>
      <c r="I82" s="3"/>
      <c r="J82" s="3"/>
      <c r="K82" s="3"/>
      <c r="L82" s="3"/>
      <c r="M82" s="3"/>
      <c r="N82" s="3"/>
    </row>
    <row r="83" spans="1:14" ht="14.25">
      <c r="A83" s="3"/>
      <c r="B83" s="3"/>
      <c r="C83" s="3"/>
      <c r="D83" s="3"/>
      <c r="E83" s="3"/>
      <c r="F83" s="3"/>
      <c r="G83" s="3"/>
      <c r="H83" s="3"/>
      <c r="I83" s="3"/>
      <c r="J83" s="3"/>
      <c r="K83" s="3"/>
      <c r="L83" s="3"/>
      <c r="M83" s="3"/>
      <c r="N83" s="3"/>
    </row>
    <row r="84" spans="1:14" ht="14.25">
      <c r="A84" s="3"/>
      <c r="B84" s="3"/>
      <c r="C84" s="3"/>
      <c r="D84" s="3"/>
      <c r="E84" s="3"/>
      <c r="F84" s="3"/>
      <c r="G84" s="3"/>
      <c r="H84" s="3"/>
      <c r="I84" s="3"/>
      <c r="J84" s="3"/>
      <c r="K84" s="3"/>
      <c r="L84" s="3"/>
      <c r="M84" s="3"/>
      <c r="N84" s="3"/>
    </row>
    <row r="85" spans="1:14" ht="14.25">
      <c r="A85" s="3"/>
      <c r="B85" s="3"/>
      <c r="C85" s="3"/>
      <c r="D85" s="3"/>
      <c r="E85" s="3"/>
      <c r="F85" s="3"/>
      <c r="G85" s="3"/>
      <c r="H85" s="3"/>
      <c r="I85" s="3"/>
      <c r="J85" s="3"/>
      <c r="K85" s="3"/>
      <c r="L85" s="3"/>
      <c r="M85" s="3"/>
      <c r="N85" s="3"/>
    </row>
    <row r="86" spans="1:14" ht="14.25">
      <c r="A86" s="3"/>
      <c r="B86" s="3"/>
      <c r="C86" s="3"/>
      <c r="D86" s="3"/>
      <c r="E86" s="3"/>
      <c r="F86" s="3"/>
      <c r="G86" s="3"/>
      <c r="H86" s="3"/>
      <c r="I86" s="3"/>
      <c r="J86" s="3"/>
      <c r="K86" s="3"/>
      <c r="L86" s="3"/>
      <c r="M86" s="3"/>
      <c r="N86" s="3"/>
    </row>
    <row r="87" spans="1:14" ht="14.25">
      <c r="A87" s="3"/>
      <c r="B87" s="3"/>
      <c r="C87" s="3"/>
      <c r="D87" s="3"/>
      <c r="E87" s="3"/>
      <c r="F87" s="3"/>
      <c r="G87" s="3"/>
      <c r="H87" s="3"/>
      <c r="I87" s="3"/>
      <c r="J87" s="3"/>
      <c r="K87" s="3"/>
      <c r="L87" s="3"/>
      <c r="M87" s="3"/>
      <c r="N87" s="3"/>
    </row>
    <row r="88" spans="1:14" ht="14.25">
      <c r="A88" s="3"/>
      <c r="B88" s="3"/>
      <c r="C88" s="3"/>
      <c r="D88" s="3"/>
      <c r="E88" s="3"/>
      <c r="F88" s="3"/>
      <c r="G88" s="3"/>
      <c r="H88" s="3"/>
      <c r="I88" s="3"/>
      <c r="J88" s="3"/>
      <c r="K88" s="3"/>
      <c r="L88" s="3"/>
      <c r="M88" s="3"/>
      <c r="N88" s="3"/>
    </row>
    <row r="89" spans="1:14" ht="14.25">
      <c r="A89" s="3"/>
      <c r="B89" s="3"/>
      <c r="C89" s="3"/>
      <c r="D89" s="3"/>
      <c r="E89" s="3"/>
      <c r="F89" s="3"/>
      <c r="G89" s="3"/>
      <c r="H89" s="3"/>
      <c r="I89" s="3"/>
      <c r="J89" s="3"/>
      <c r="K89" s="3"/>
      <c r="L89" s="3"/>
      <c r="M89" s="3"/>
      <c r="N89" s="3"/>
    </row>
    <row r="90" spans="1:14" ht="14.25">
      <c r="A90" s="3"/>
      <c r="B90" s="3"/>
      <c r="C90" s="3"/>
      <c r="D90" s="3"/>
      <c r="E90" s="3"/>
      <c r="F90" s="3"/>
      <c r="G90" s="3"/>
      <c r="H90" s="3"/>
      <c r="I90" s="3"/>
      <c r="J90" s="3"/>
      <c r="K90" s="3"/>
      <c r="L90" s="3"/>
      <c r="M90" s="3"/>
      <c r="N90" s="3"/>
    </row>
    <row r="91" spans="1:14" ht="14.25">
      <c r="A91" s="3"/>
      <c r="B91" s="3"/>
      <c r="C91" s="3"/>
      <c r="D91" s="3"/>
      <c r="E91" s="3"/>
      <c r="F91" s="3"/>
      <c r="G91" s="3"/>
      <c r="H91" s="3"/>
      <c r="I91" s="3"/>
      <c r="J91" s="3"/>
      <c r="K91" s="3"/>
      <c r="L91" s="3"/>
      <c r="M91" s="3"/>
      <c r="N91" s="3"/>
    </row>
    <row r="92" spans="1:14" ht="14.25">
      <c r="A92" s="3"/>
      <c r="B92" s="3"/>
      <c r="C92" s="3"/>
      <c r="D92" s="3"/>
      <c r="E92" s="3"/>
      <c r="F92" s="3"/>
      <c r="G92" s="3"/>
      <c r="H92" s="3"/>
      <c r="I92" s="3"/>
      <c r="J92" s="3"/>
      <c r="K92" s="3"/>
      <c r="L92" s="3"/>
      <c r="M92" s="3"/>
      <c r="N92" s="3"/>
    </row>
    <row r="93" spans="1:14" ht="14.25">
      <c r="A93" s="3"/>
      <c r="B93" s="3"/>
      <c r="C93" s="3"/>
      <c r="D93" s="3"/>
      <c r="E93" s="3"/>
      <c r="F93" s="3"/>
      <c r="G93" s="3"/>
      <c r="H93" s="3"/>
      <c r="I93" s="3"/>
      <c r="J93" s="3"/>
      <c r="K93" s="3"/>
      <c r="L93" s="3"/>
      <c r="M93" s="3"/>
      <c r="N93" s="3"/>
    </row>
    <row r="94" spans="1:14" ht="14.25">
      <c r="A94" s="3"/>
      <c r="B94" s="3"/>
      <c r="C94" s="3"/>
      <c r="D94" s="3"/>
      <c r="E94" s="3"/>
      <c r="F94" s="3"/>
      <c r="G94" s="3"/>
      <c r="H94" s="3"/>
      <c r="I94" s="3"/>
      <c r="J94" s="3"/>
      <c r="K94" s="3"/>
      <c r="L94" s="3"/>
      <c r="M94" s="3"/>
      <c r="N94" s="3"/>
    </row>
    <row r="95" spans="1:14" ht="14.25">
      <c r="A95" s="3"/>
      <c r="B95" s="3"/>
      <c r="C95" s="3"/>
      <c r="D95" s="3"/>
      <c r="E95" s="3"/>
      <c r="F95" s="3"/>
      <c r="G95" s="3"/>
      <c r="H95" s="3"/>
      <c r="I95" s="3"/>
      <c r="J95" s="3"/>
      <c r="K95" s="3"/>
      <c r="L95" s="3"/>
      <c r="M95" s="3"/>
      <c r="N95" s="3"/>
    </row>
    <row r="96" spans="1:14" ht="14.25">
      <c r="A96" s="3"/>
      <c r="B96" s="3"/>
      <c r="C96" s="3"/>
      <c r="D96" s="3"/>
      <c r="E96" s="3"/>
      <c r="F96" s="3"/>
      <c r="G96" s="3"/>
      <c r="H96" s="3"/>
      <c r="I96" s="3"/>
      <c r="J96" s="3"/>
      <c r="K96" s="3"/>
      <c r="L96" s="3"/>
      <c r="M96" s="3"/>
      <c r="N96" s="3"/>
    </row>
    <row r="97" spans="1:14" ht="14.25">
      <c r="A97" s="3"/>
      <c r="B97" s="3"/>
      <c r="C97" s="3"/>
      <c r="D97" s="3"/>
      <c r="E97" s="3"/>
      <c r="F97" s="3"/>
      <c r="G97" s="3"/>
      <c r="H97" s="3"/>
      <c r="I97" s="3"/>
      <c r="J97" s="3"/>
      <c r="K97" s="3"/>
      <c r="L97" s="3"/>
      <c r="M97" s="3"/>
      <c r="N97" s="3"/>
    </row>
    <row r="98" spans="1:14" ht="14.25">
      <c r="A98" s="3"/>
      <c r="B98" s="3"/>
      <c r="C98" s="3"/>
      <c r="D98" s="3"/>
      <c r="E98" s="3"/>
      <c r="F98" s="3"/>
      <c r="G98" s="3"/>
      <c r="H98" s="3"/>
      <c r="I98" s="3"/>
      <c r="J98" s="3"/>
      <c r="K98" s="3"/>
      <c r="L98" s="3"/>
      <c r="M98" s="3"/>
      <c r="N98" s="3"/>
    </row>
    <row r="99" spans="1:14" ht="14.25">
      <c r="A99" s="3"/>
      <c r="B99" s="3"/>
      <c r="C99" s="3"/>
      <c r="D99" s="3"/>
      <c r="E99" s="3"/>
      <c r="F99" s="3"/>
      <c r="G99" s="3"/>
      <c r="H99" s="3"/>
      <c r="I99" s="3"/>
      <c r="J99" s="3"/>
      <c r="K99" s="3"/>
      <c r="L99" s="3"/>
      <c r="M99" s="3"/>
      <c r="N99" s="3"/>
    </row>
    <row r="100" spans="1:14" ht="14.25">
      <c r="A100" s="3"/>
      <c r="B100" s="3"/>
      <c r="C100" s="3"/>
      <c r="D100" s="3"/>
      <c r="E100" s="3"/>
      <c r="F100" s="3"/>
      <c r="G100" s="3"/>
      <c r="H100" s="3"/>
      <c r="I100" s="3"/>
      <c r="J100" s="3"/>
      <c r="K100" s="3"/>
      <c r="L100" s="3"/>
      <c r="M100" s="3"/>
      <c r="N100" s="3"/>
    </row>
    <row r="101" spans="1:14" ht="14.25">
      <c r="A101" s="3"/>
      <c r="B101" s="3"/>
      <c r="C101" s="3"/>
      <c r="D101" s="3"/>
      <c r="E101" s="3"/>
      <c r="F101" s="3"/>
      <c r="G101" s="3"/>
      <c r="H101" s="3"/>
      <c r="I101" s="3"/>
      <c r="J101" s="3"/>
      <c r="K101" s="3"/>
      <c r="L101" s="3"/>
      <c r="M101" s="3"/>
      <c r="N101" s="3"/>
    </row>
    <row r="102" spans="1:14" ht="14.25">
      <c r="A102" s="3"/>
      <c r="B102" s="3"/>
      <c r="C102" s="3"/>
      <c r="D102" s="3"/>
      <c r="E102" s="3"/>
      <c r="F102" s="3"/>
      <c r="G102" s="3"/>
      <c r="H102" s="3"/>
      <c r="I102" s="3"/>
      <c r="J102" s="3"/>
      <c r="K102" s="3"/>
      <c r="L102" s="3"/>
      <c r="M102" s="3"/>
      <c r="N102" s="3"/>
    </row>
    <row r="103" spans="1:14" ht="14.25">
      <c r="A103" s="3"/>
      <c r="B103" s="3"/>
      <c r="C103" s="3"/>
      <c r="D103" s="3"/>
      <c r="E103" s="3"/>
      <c r="F103" s="3"/>
      <c r="G103" s="3"/>
      <c r="H103" s="3"/>
      <c r="I103" s="3"/>
      <c r="J103" s="3"/>
      <c r="K103" s="3"/>
      <c r="L103" s="3"/>
      <c r="M103" s="3"/>
      <c r="N103" s="3"/>
    </row>
    <row r="104" spans="1:14" ht="14.25">
      <c r="A104" s="3"/>
      <c r="B104" s="3"/>
      <c r="C104" s="3"/>
      <c r="D104" s="3"/>
      <c r="E104" s="3"/>
      <c r="F104" s="3"/>
      <c r="G104" s="3"/>
      <c r="H104" s="3"/>
      <c r="I104" s="3"/>
      <c r="J104" s="3"/>
      <c r="K104" s="3"/>
      <c r="L104" s="3"/>
      <c r="M104" s="3"/>
      <c r="N104" s="3"/>
    </row>
    <row r="105" spans="1:14" ht="14.25">
      <c r="A105" s="3"/>
      <c r="B105" s="3"/>
      <c r="C105" s="3"/>
      <c r="D105" s="3"/>
      <c r="E105" s="3"/>
      <c r="F105" s="3"/>
      <c r="G105" s="3"/>
      <c r="H105" s="3"/>
      <c r="I105" s="3"/>
      <c r="J105" s="3"/>
      <c r="K105" s="3"/>
      <c r="L105" s="3"/>
      <c r="M105" s="3"/>
      <c r="N105" s="3"/>
    </row>
    <row r="106" spans="1:14" ht="14.25">
      <c r="A106" s="3"/>
      <c r="B106" s="3"/>
      <c r="C106" s="3"/>
      <c r="D106" s="3"/>
      <c r="E106" s="3"/>
      <c r="F106" s="3"/>
      <c r="G106" s="3"/>
      <c r="H106" s="3"/>
      <c r="I106" s="3"/>
      <c r="J106" s="3"/>
      <c r="K106" s="3"/>
      <c r="L106" s="3"/>
      <c r="M106" s="3"/>
      <c r="N106" s="3"/>
    </row>
    <row r="107" spans="1:14" ht="14.25">
      <c r="A107" s="3"/>
      <c r="B107" s="3"/>
      <c r="C107" s="3"/>
      <c r="D107" s="3"/>
      <c r="E107" s="3"/>
      <c r="F107" s="3"/>
      <c r="G107" s="3"/>
      <c r="H107" s="3"/>
      <c r="I107" s="3"/>
      <c r="J107" s="3"/>
      <c r="K107" s="3"/>
      <c r="L107" s="3"/>
      <c r="M107" s="3"/>
      <c r="N107" s="3"/>
    </row>
    <row r="108" spans="1:14" ht="14.25">
      <c r="A108" s="3"/>
      <c r="B108" s="3"/>
      <c r="C108" s="3"/>
      <c r="D108" s="3"/>
      <c r="E108" s="3"/>
      <c r="F108" s="3"/>
      <c r="G108" s="3"/>
      <c r="H108" s="3"/>
      <c r="I108" s="3"/>
      <c r="J108" s="3"/>
      <c r="K108" s="3"/>
      <c r="L108" s="3"/>
      <c r="M108" s="3"/>
      <c r="N108" s="3"/>
    </row>
    <row r="109" spans="1:14" ht="14.25">
      <c r="A109" s="3"/>
      <c r="B109" s="3"/>
      <c r="C109" s="3"/>
      <c r="D109" s="3"/>
      <c r="E109" s="3"/>
      <c r="F109" s="3"/>
      <c r="G109" s="3"/>
      <c r="H109" s="3"/>
      <c r="I109" s="3"/>
      <c r="J109" s="3"/>
      <c r="K109" s="3"/>
      <c r="L109" s="3"/>
      <c r="M109" s="3"/>
      <c r="N109" s="3"/>
    </row>
    <row r="110" spans="1:14" ht="14.25">
      <c r="A110" s="3"/>
      <c r="B110" s="3"/>
      <c r="C110" s="3"/>
      <c r="D110" s="3"/>
      <c r="E110" s="3"/>
      <c r="F110" s="3"/>
      <c r="G110" s="3"/>
      <c r="H110" s="3"/>
      <c r="I110" s="3"/>
      <c r="J110" s="3"/>
      <c r="K110" s="3"/>
      <c r="L110" s="3"/>
      <c r="M110" s="3"/>
      <c r="N110" s="3"/>
    </row>
    <row r="111" spans="1:14" ht="14.25">
      <c r="A111" s="3"/>
      <c r="B111" s="3"/>
      <c r="C111" s="3"/>
      <c r="D111" s="3"/>
      <c r="E111" s="3"/>
      <c r="F111" s="3"/>
      <c r="G111" s="3"/>
      <c r="H111" s="3"/>
      <c r="I111" s="3"/>
      <c r="J111" s="3"/>
      <c r="K111" s="3"/>
      <c r="L111" s="3"/>
      <c r="M111" s="3"/>
      <c r="N111" s="3"/>
    </row>
    <row r="112" spans="1:14" ht="14.25">
      <c r="A112" s="3"/>
      <c r="B112" s="3"/>
      <c r="C112" s="3"/>
      <c r="D112" s="3"/>
      <c r="E112" s="3"/>
      <c r="F112" s="3"/>
      <c r="G112" s="3"/>
      <c r="H112" s="3"/>
      <c r="I112" s="3"/>
      <c r="J112" s="3"/>
      <c r="K112" s="3"/>
      <c r="L112" s="3"/>
      <c r="M112" s="3"/>
      <c r="N112" s="3"/>
    </row>
    <row r="113" spans="1:14" ht="14.25">
      <c r="A113" s="3"/>
      <c r="B113" s="3"/>
      <c r="C113" s="3"/>
      <c r="D113" s="3"/>
      <c r="E113" s="3"/>
      <c r="F113" s="3"/>
      <c r="G113" s="3"/>
      <c r="H113" s="3"/>
      <c r="I113" s="3"/>
      <c r="J113" s="3"/>
      <c r="K113" s="3"/>
      <c r="L113" s="3"/>
      <c r="M113" s="3"/>
      <c r="N113" s="3"/>
    </row>
    <row r="114" spans="1:14" ht="14.25">
      <c r="A114" s="3"/>
      <c r="B114" s="3"/>
      <c r="C114" s="3"/>
      <c r="D114" s="3"/>
      <c r="E114" s="3"/>
      <c r="F114" s="3"/>
      <c r="G114" s="3"/>
      <c r="H114" s="3"/>
      <c r="I114" s="3"/>
      <c r="J114" s="3"/>
      <c r="K114" s="3"/>
      <c r="L114" s="3"/>
      <c r="M114" s="3"/>
      <c r="N114" s="3"/>
    </row>
    <row r="115" spans="1:14" ht="14.25">
      <c r="A115" s="3"/>
      <c r="B115" s="3"/>
      <c r="C115" s="3"/>
      <c r="D115" s="3"/>
      <c r="E115" s="3"/>
      <c r="F115" s="3"/>
      <c r="G115" s="3"/>
      <c r="H115" s="3"/>
      <c r="I115" s="3"/>
      <c r="J115" s="3"/>
      <c r="K115" s="3"/>
      <c r="L115" s="3"/>
      <c r="M115" s="3"/>
      <c r="N115" s="3"/>
    </row>
    <row r="116" spans="1:14" ht="14.25">
      <c r="A116" s="3"/>
      <c r="B116" s="3"/>
      <c r="C116" s="3"/>
      <c r="D116" s="3"/>
      <c r="E116" s="3"/>
      <c r="F116" s="3"/>
      <c r="G116" s="3"/>
      <c r="H116" s="3"/>
      <c r="I116" s="3"/>
      <c r="J116" s="3"/>
      <c r="K116" s="3"/>
      <c r="L116" s="3"/>
      <c r="M116" s="3"/>
      <c r="N116" s="3"/>
    </row>
    <row r="117" spans="1:14" ht="14.25">
      <c r="A117" s="3"/>
      <c r="B117" s="3"/>
      <c r="C117" s="3"/>
      <c r="D117" s="3"/>
      <c r="E117" s="3"/>
      <c r="F117" s="3"/>
      <c r="G117" s="3"/>
      <c r="H117" s="3"/>
      <c r="I117" s="3"/>
      <c r="J117" s="3"/>
      <c r="K117" s="3"/>
      <c r="L117" s="3"/>
      <c r="M117" s="3"/>
      <c r="N117" s="3"/>
    </row>
    <row r="118" spans="1:14" ht="14.25">
      <c r="A118" s="3"/>
      <c r="B118" s="3"/>
      <c r="C118" s="3"/>
      <c r="D118" s="3"/>
      <c r="E118" s="3"/>
      <c r="F118" s="3"/>
      <c r="G118" s="3"/>
      <c r="H118" s="3"/>
      <c r="I118" s="3"/>
      <c r="J118" s="3"/>
      <c r="K118" s="3"/>
      <c r="L118" s="3"/>
      <c r="M118" s="3"/>
      <c r="N118" s="3"/>
    </row>
    <row r="119" spans="1:14" ht="14.25">
      <c r="A119" s="3"/>
      <c r="B119" s="3"/>
      <c r="C119" s="3"/>
      <c r="D119" s="3"/>
      <c r="E119" s="3"/>
      <c r="F119" s="3"/>
      <c r="G119" s="3"/>
      <c r="H119" s="3"/>
      <c r="I119" s="3"/>
      <c r="J119" s="3"/>
      <c r="K119" s="3"/>
      <c r="L119" s="3"/>
      <c r="M119" s="3"/>
      <c r="N119" s="3"/>
    </row>
    <row r="120" spans="1:14" ht="14.25">
      <c r="A120" s="3"/>
      <c r="B120" s="3"/>
      <c r="C120" s="3"/>
      <c r="D120" s="3"/>
      <c r="E120" s="3"/>
      <c r="F120" s="3"/>
      <c r="G120" s="3"/>
      <c r="H120" s="3"/>
      <c r="I120" s="3"/>
      <c r="J120" s="3"/>
      <c r="K120" s="3"/>
      <c r="L120" s="3"/>
      <c r="M120" s="3"/>
      <c r="N120" s="3"/>
    </row>
    <row r="121" spans="1:14" ht="14.25">
      <c r="A121" s="3"/>
      <c r="B121" s="3"/>
      <c r="C121" s="3"/>
      <c r="D121" s="3"/>
      <c r="E121" s="3"/>
      <c r="F121" s="3"/>
      <c r="G121" s="3"/>
      <c r="H121" s="3"/>
      <c r="I121" s="3"/>
      <c r="J121" s="3"/>
      <c r="K121" s="3"/>
      <c r="L121" s="3"/>
      <c r="M121" s="3"/>
      <c r="N121" s="3"/>
    </row>
    <row r="122" spans="1:14" ht="14.25">
      <c r="A122" s="3"/>
      <c r="B122" s="3"/>
      <c r="C122" s="3"/>
      <c r="D122" s="3"/>
      <c r="E122" s="3"/>
      <c r="F122" s="3"/>
      <c r="G122" s="3"/>
      <c r="H122" s="3"/>
      <c r="I122" s="3"/>
      <c r="J122" s="3"/>
      <c r="K122" s="3"/>
      <c r="L122" s="3"/>
      <c r="M122" s="3"/>
      <c r="N122" s="3"/>
    </row>
    <row r="123" spans="1:14" ht="14.25">
      <c r="A123" s="3"/>
      <c r="B123" s="3"/>
      <c r="C123" s="3"/>
      <c r="D123" s="3"/>
      <c r="E123" s="3"/>
      <c r="F123" s="3"/>
      <c r="G123" s="3"/>
      <c r="H123" s="3"/>
      <c r="I123" s="3"/>
      <c r="J123" s="3"/>
      <c r="K123" s="3"/>
      <c r="L123" s="3"/>
      <c r="M123" s="3"/>
      <c r="N123" s="3"/>
    </row>
    <row r="124" spans="1:14" ht="14.25">
      <c r="A124" s="3"/>
      <c r="B124" s="3"/>
      <c r="C124" s="3"/>
      <c r="D124" s="3"/>
      <c r="E124" s="3"/>
      <c r="F124" s="3"/>
      <c r="G124" s="3"/>
      <c r="H124" s="3"/>
      <c r="I124" s="3"/>
      <c r="J124" s="3"/>
      <c r="K124" s="3"/>
      <c r="L124" s="3"/>
      <c r="M124" s="3"/>
      <c r="N124" s="3"/>
    </row>
    <row r="125" spans="1:14" ht="14.25">
      <c r="A125" s="3"/>
      <c r="B125" s="3"/>
      <c r="C125" s="3"/>
      <c r="D125" s="3"/>
      <c r="E125" s="3"/>
      <c r="F125" s="3"/>
      <c r="G125" s="3"/>
      <c r="H125" s="3"/>
      <c r="I125" s="3"/>
      <c r="J125" s="3"/>
      <c r="K125" s="3"/>
      <c r="L125" s="3"/>
      <c r="M125" s="3"/>
      <c r="N125" s="3"/>
    </row>
    <row r="126" spans="1:14" ht="14.25">
      <c r="A126" s="3"/>
      <c r="B126" s="3"/>
      <c r="C126" s="3"/>
      <c r="D126" s="3"/>
      <c r="E126" s="3"/>
      <c r="F126" s="3"/>
      <c r="G126" s="3"/>
      <c r="H126" s="3"/>
      <c r="I126" s="3"/>
      <c r="J126" s="3"/>
      <c r="K126" s="3"/>
      <c r="L126" s="3"/>
      <c r="M126" s="3"/>
      <c r="N126" s="3"/>
    </row>
    <row r="127" spans="1:14" ht="14.25">
      <c r="A127" s="3"/>
      <c r="B127" s="3"/>
      <c r="C127" s="3"/>
      <c r="D127" s="3"/>
      <c r="E127" s="3"/>
      <c r="F127" s="3"/>
      <c r="G127" s="3"/>
      <c r="H127" s="3"/>
      <c r="I127" s="3"/>
      <c r="J127" s="3"/>
      <c r="K127" s="3"/>
      <c r="L127" s="3"/>
      <c r="M127" s="3"/>
      <c r="N127" s="3"/>
    </row>
    <row r="128" spans="1:14" ht="14.25">
      <c r="A128" s="3"/>
      <c r="B128" s="3"/>
      <c r="C128" s="3"/>
      <c r="D128" s="3"/>
      <c r="E128" s="3"/>
      <c r="F128" s="3"/>
      <c r="G128" s="3"/>
      <c r="H128" s="3"/>
      <c r="I128" s="3"/>
      <c r="J128" s="3"/>
      <c r="K128" s="3"/>
      <c r="L128" s="3"/>
      <c r="M128" s="3"/>
      <c r="N128" s="3"/>
    </row>
    <row r="129" spans="1:14" ht="14.25">
      <c r="A129" s="3"/>
      <c r="B129" s="3"/>
      <c r="C129" s="3"/>
      <c r="D129" s="3"/>
      <c r="E129" s="3"/>
      <c r="F129" s="3"/>
      <c r="G129" s="3"/>
      <c r="H129" s="3"/>
      <c r="I129" s="3"/>
      <c r="J129" s="3"/>
      <c r="K129" s="3"/>
      <c r="L129" s="3"/>
      <c r="M129" s="3"/>
      <c r="N129" s="3"/>
    </row>
    <row r="130" spans="1:14" ht="14.25">
      <c r="A130" s="3"/>
      <c r="B130" s="3"/>
      <c r="C130" s="3"/>
      <c r="D130" s="3"/>
      <c r="E130" s="3"/>
      <c r="F130" s="3"/>
      <c r="G130" s="3"/>
      <c r="H130" s="3"/>
      <c r="I130" s="3"/>
      <c r="J130" s="3"/>
      <c r="K130" s="3"/>
      <c r="L130" s="3"/>
      <c r="M130" s="3"/>
      <c r="N130" s="3"/>
    </row>
    <row r="131" spans="1:14" ht="14.25">
      <c r="A131" s="3"/>
      <c r="B131" s="3"/>
      <c r="C131" s="3"/>
      <c r="D131" s="3"/>
      <c r="E131" s="3"/>
      <c r="F131" s="3"/>
      <c r="G131" s="3"/>
      <c r="H131" s="3"/>
      <c r="I131" s="3"/>
      <c r="J131" s="3"/>
      <c r="K131" s="3"/>
      <c r="L131" s="3"/>
      <c r="M131" s="3"/>
      <c r="N131" s="3"/>
    </row>
    <row r="132" spans="1:14" ht="14.25">
      <c r="A132" s="3"/>
      <c r="B132" s="3"/>
      <c r="C132" s="3"/>
      <c r="D132" s="3"/>
      <c r="E132" s="3"/>
      <c r="F132" s="3"/>
      <c r="G132" s="3"/>
      <c r="H132" s="3"/>
      <c r="I132" s="3"/>
      <c r="J132" s="3"/>
      <c r="K132" s="3"/>
      <c r="L132" s="3"/>
      <c r="M132" s="3"/>
      <c r="N132" s="3"/>
    </row>
    <row r="133" spans="1:14" ht="14.25">
      <c r="A133" s="3"/>
      <c r="B133" s="3"/>
      <c r="C133" s="3"/>
      <c r="D133" s="3"/>
      <c r="E133" s="3"/>
      <c r="F133" s="3"/>
      <c r="G133" s="3"/>
      <c r="H133" s="3"/>
      <c r="I133" s="3"/>
      <c r="J133" s="3"/>
      <c r="K133" s="3"/>
      <c r="L133" s="3"/>
      <c r="M133" s="3"/>
      <c r="N133" s="3"/>
    </row>
    <row r="134" spans="1:14" ht="14.25">
      <c r="A134" s="3"/>
      <c r="B134" s="3"/>
      <c r="C134" s="3"/>
      <c r="D134" s="3"/>
      <c r="E134" s="3"/>
      <c r="F134" s="3"/>
      <c r="G134" s="3"/>
      <c r="H134" s="3"/>
      <c r="I134" s="3"/>
      <c r="J134" s="3"/>
      <c r="K134" s="3"/>
      <c r="L134" s="3"/>
      <c r="M134" s="3"/>
      <c r="N134" s="3"/>
    </row>
    <row r="135" spans="1:14" ht="14.25">
      <c r="A135" s="3"/>
      <c r="B135" s="3"/>
      <c r="C135" s="3"/>
      <c r="D135" s="3"/>
      <c r="E135" s="3"/>
      <c r="F135" s="3"/>
      <c r="G135" s="3"/>
      <c r="H135" s="3"/>
      <c r="I135" s="3"/>
      <c r="J135" s="3"/>
      <c r="K135" s="3"/>
      <c r="L135" s="3"/>
      <c r="M135" s="3"/>
      <c r="N135" s="3"/>
    </row>
    <row r="136" spans="1:14" ht="14.25">
      <c r="A136" s="3"/>
      <c r="B136" s="3"/>
      <c r="C136" s="3"/>
      <c r="D136" s="3"/>
      <c r="E136" s="3"/>
      <c r="F136" s="3"/>
      <c r="G136" s="3"/>
      <c r="H136" s="3"/>
      <c r="I136" s="3"/>
      <c r="J136" s="3"/>
      <c r="K136" s="3"/>
      <c r="L136" s="3"/>
      <c r="M136" s="3"/>
      <c r="N136" s="3"/>
    </row>
    <row r="137" spans="1:14" ht="14.25">
      <c r="A137" s="3"/>
      <c r="B137" s="3"/>
      <c r="C137" s="3"/>
      <c r="D137" s="3"/>
      <c r="E137" s="3"/>
      <c r="F137" s="3"/>
      <c r="G137" s="3"/>
      <c r="H137" s="3"/>
      <c r="I137" s="3"/>
      <c r="J137" s="3"/>
      <c r="K137" s="3"/>
      <c r="L137" s="3"/>
      <c r="M137" s="3"/>
      <c r="N137" s="3"/>
    </row>
    <row r="138" spans="1:14" ht="14.25">
      <c r="A138" s="3"/>
      <c r="B138" s="3"/>
      <c r="C138" s="3"/>
      <c r="D138" s="3"/>
      <c r="E138" s="3"/>
      <c r="F138" s="3"/>
      <c r="G138" s="3"/>
      <c r="H138" s="3"/>
      <c r="I138" s="3"/>
      <c r="J138" s="3"/>
      <c r="K138" s="3"/>
      <c r="L138" s="3"/>
      <c r="M138" s="3"/>
      <c r="N138" s="3"/>
    </row>
    <row r="139" spans="1:14" ht="14.25">
      <c r="A139" s="3"/>
      <c r="B139" s="3"/>
      <c r="C139" s="3"/>
      <c r="D139" s="3"/>
      <c r="E139" s="3"/>
      <c r="F139" s="3"/>
      <c r="G139" s="3"/>
      <c r="H139" s="3"/>
      <c r="I139" s="3"/>
      <c r="J139" s="3"/>
      <c r="K139" s="3"/>
      <c r="L139" s="3"/>
      <c r="M139" s="3"/>
      <c r="N139" s="3"/>
    </row>
    <row r="140" spans="1:14" ht="14.25">
      <c r="A140" s="3"/>
      <c r="B140" s="3"/>
      <c r="C140" s="3"/>
      <c r="D140" s="3"/>
      <c r="E140" s="3"/>
      <c r="F140" s="3"/>
      <c r="G140" s="3"/>
      <c r="H140" s="3"/>
      <c r="I140" s="3"/>
      <c r="J140" s="3"/>
      <c r="K140" s="3"/>
      <c r="L140" s="3"/>
      <c r="M140" s="3"/>
      <c r="N140" s="3"/>
    </row>
    <row r="141" spans="1:14" ht="14.25">
      <c r="A141" s="3"/>
      <c r="B141" s="3"/>
      <c r="C141" s="3"/>
      <c r="D141" s="3"/>
      <c r="E141" s="3"/>
      <c r="F141" s="3"/>
      <c r="G141" s="3"/>
      <c r="H141" s="3"/>
      <c r="I141" s="3"/>
      <c r="J141" s="3"/>
      <c r="K141" s="3"/>
      <c r="L141" s="3"/>
      <c r="M141" s="3"/>
      <c r="N141" s="3"/>
    </row>
    <row r="142" spans="1:14" ht="14.25">
      <c r="A142" s="3"/>
      <c r="B142" s="3"/>
      <c r="C142" s="3"/>
      <c r="D142" s="3"/>
      <c r="E142" s="3"/>
      <c r="F142" s="3"/>
      <c r="G142" s="3"/>
      <c r="H142" s="3"/>
      <c r="I142" s="3"/>
      <c r="J142" s="3"/>
      <c r="K142" s="3"/>
      <c r="L142" s="3"/>
      <c r="M142" s="3"/>
      <c r="N142" s="3"/>
    </row>
    <row r="143" spans="1:14" ht="14.25">
      <c r="A143" s="3"/>
      <c r="B143" s="3"/>
      <c r="C143" s="3"/>
      <c r="D143" s="3"/>
      <c r="E143" s="3"/>
      <c r="F143" s="3"/>
      <c r="G143" s="3"/>
      <c r="H143" s="3"/>
      <c r="I143" s="3"/>
      <c r="J143" s="3"/>
      <c r="K143" s="3"/>
      <c r="L143" s="3"/>
      <c r="M143" s="3"/>
      <c r="N143" s="3"/>
    </row>
    <row r="144" spans="1:14" ht="14.25">
      <c r="A144" s="3"/>
      <c r="B144" s="3"/>
      <c r="C144" s="3"/>
      <c r="D144" s="3"/>
      <c r="E144" s="3"/>
      <c r="F144" s="3"/>
      <c r="G144" s="3"/>
      <c r="H144" s="3"/>
      <c r="I144" s="3"/>
      <c r="J144" s="3"/>
      <c r="K144" s="3"/>
      <c r="L144" s="3"/>
      <c r="M144" s="3"/>
      <c r="N144" s="3"/>
    </row>
    <row r="145" spans="1:14" ht="14.25">
      <c r="A145" s="3"/>
      <c r="B145" s="3"/>
      <c r="C145" s="3"/>
      <c r="D145" s="3"/>
      <c r="E145" s="3"/>
      <c r="F145" s="3"/>
      <c r="G145" s="3"/>
      <c r="H145" s="3"/>
      <c r="I145" s="3"/>
      <c r="J145" s="3"/>
      <c r="K145" s="3"/>
      <c r="L145" s="3"/>
      <c r="M145" s="3"/>
      <c r="N145" s="3"/>
    </row>
    <row r="146" spans="1:14" ht="14.25">
      <c r="A146" s="3"/>
      <c r="B146" s="3"/>
      <c r="C146" s="3"/>
      <c r="D146" s="3"/>
      <c r="E146" s="3"/>
      <c r="F146" s="3"/>
      <c r="G146" s="3"/>
      <c r="H146" s="3"/>
      <c r="I146" s="3"/>
      <c r="J146" s="3"/>
      <c r="K146" s="3"/>
      <c r="L146" s="3"/>
      <c r="M146" s="3"/>
      <c r="N146" s="3"/>
    </row>
    <row r="147" spans="1:14" ht="14.25">
      <c r="A147" s="3"/>
      <c r="B147" s="3"/>
      <c r="C147" s="3"/>
      <c r="D147" s="3"/>
      <c r="E147" s="3"/>
      <c r="F147" s="3"/>
      <c r="G147" s="3"/>
      <c r="H147" s="3"/>
      <c r="I147" s="3"/>
      <c r="J147" s="3"/>
      <c r="K147" s="3"/>
      <c r="L147" s="3"/>
      <c r="M147" s="3"/>
      <c r="N147" s="3"/>
    </row>
    <row r="148" spans="1:14" ht="14.25">
      <c r="A148" s="3"/>
      <c r="B148" s="3"/>
      <c r="C148" s="3"/>
      <c r="D148" s="3"/>
      <c r="E148" s="3"/>
      <c r="F148" s="3"/>
      <c r="G148" s="3"/>
      <c r="H148" s="3"/>
      <c r="I148" s="3"/>
      <c r="J148" s="3"/>
      <c r="K148" s="3"/>
      <c r="L148" s="3"/>
      <c r="M148" s="3"/>
      <c r="N148" s="3"/>
    </row>
    <row r="149" spans="1:14" ht="14.25">
      <c r="A149" s="3"/>
      <c r="B149" s="3"/>
      <c r="C149" s="3"/>
      <c r="D149" s="3"/>
      <c r="E149" s="3"/>
      <c r="F149" s="3"/>
      <c r="G149" s="3"/>
      <c r="H149" s="3"/>
      <c r="I149" s="3"/>
      <c r="J149" s="3"/>
      <c r="K149" s="3"/>
      <c r="L149" s="3"/>
      <c r="M149" s="3"/>
      <c r="N149" s="3"/>
    </row>
    <row r="150" spans="1:14" ht="14.25">
      <c r="A150" s="3"/>
      <c r="B150" s="3"/>
      <c r="C150" s="3"/>
      <c r="D150" s="3"/>
      <c r="E150" s="3"/>
      <c r="F150" s="3"/>
      <c r="G150" s="3"/>
      <c r="H150" s="3"/>
      <c r="I150" s="3"/>
      <c r="J150" s="3"/>
      <c r="K150" s="3"/>
      <c r="L150" s="3"/>
      <c r="M150" s="3"/>
      <c r="N150" s="3"/>
    </row>
    <row r="151" spans="1:14" ht="14.25">
      <c r="A151" s="3"/>
      <c r="B151" s="3"/>
      <c r="C151" s="3"/>
      <c r="D151" s="3"/>
      <c r="E151" s="3"/>
      <c r="F151" s="3"/>
      <c r="G151" s="3"/>
      <c r="H151" s="3"/>
      <c r="I151" s="3"/>
      <c r="J151" s="3"/>
      <c r="K151" s="3"/>
      <c r="L151" s="3"/>
      <c r="M151" s="3"/>
      <c r="N151" s="3"/>
    </row>
    <row r="152" spans="1:14" ht="14.25">
      <c r="A152" s="3"/>
      <c r="B152" s="3"/>
      <c r="C152" s="3"/>
      <c r="D152" s="3"/>
      <c r="E152" s="3"/>
      <c r="F152" s="3"/>
      <c r="G152" s="3"/>
      <c r="H152" s="3"/>
      <c r="I152" s="3"/>
      <c r="J152" s="3"/>
      <c r="K152" s="3"/>
      <c r="L152" s="3"/>
      <c r="M152" s="3"/>
      <c r="N152" s="3"/>
    </row>
    <row r="153" spans="1:14" ht="14.25">
      <c r="A153" s="3"/>
      <c r="B153" s="3"/>
      <c r="C153" s="3"/>
      <c r="D153" s="3"/>
      <c r="E153" s="3"/>
      <c r="F153" s="3"/>
      <c r="G153" s="3"/>
      <c r="H153" s="3"/>
      <c r="I153" s="3"/>
      <c r="J153" s="3"/>
      <c r="K153" s="3"/>
      <c r="L153" s="3"/>
      <c r="M153" s="3"/>
      <c r="N153" s="3"/>
    </row>
    <row r="154" spans="1:14" ht="14.25">
      <c r="A154" s="3"/>
      <c r="B154" s="3"/>
      <c r="C154" s="3"/>
      <c r="D154" s="3"/>
      <c r="E154" s="3"/>
      <c r="F154" s="3"/>
      <c r="G154" s="3"/>
      <c r="H154" s="3"/>
      <c r="I154" s="3"/>
      <c r="J154" s="3"/>
      <c r="K154" s="3"/>
      <c r="L154" s="3"/>
      <c r="M154" s="3"/>
      <c r="N154" s="3"/>
    </row>
    <row r="155" spans="1:14" ht="14.25">
      <c r="A155" s="3"/>
      <c r="B155" s="3"/>
      <c r="C155" s="3"/>
      <c r="D155" s="3"/>
      <c r="E155" s="3"/>
      <c r="F155" s="3"/>
      <c r="G155" s="3"/>
      <c r="H155" s="3"/>
      <c r="I155" s="3"/>
      <c r="J155" s="3"/>
      <c r="K155" s="3"/>
      <c r="L155" s="3"/>
      <c r="M155" s="3"/>
      <c r="N155" s="3"/>
    </row>
    <row r="156" spans="1:14" ht="14.25">
      <c r="A156" s="3"/>
      <c r="B156" s="3"/>
      <c r="C156" s="3"/>
      <c r="D156" s="3"/>
      <c r="E156" s="3"/>
      <c r="F156" s="3"/>
      <c r="G156" s="3"/>
      <c r="H156" s="3"/>
      <c r="I156" s="3"/>
      <c r="J156" s="3"/>
      <c r="K156" s="3"/>
      <c r="L156" s="3"/>
      <c r="M156" s="3"/>
      <c r="N156" s="3"/>
    </row>
    <row r="157" spans="1:14" ht="14.25">
      <c r="A157" s="3"/>
      <c r="B157" s="3"/>
      <c r="C157" s="3"/>
      <c r="D157" s="3"/>
      <c r="E157" s="3"/>
      <c r="F157" s="3"/>
      <c r="G157" s="3"/>
      <c r="H157" s="3"/>
      <c r="I157" s="3"/>
      <c r="J157" s="3"/>
      <c r="K157" s="3"/>
      <c r="L157" s="3"/>
      <c r="M157" s="3"/>
      <c r="N157" s="3"/>
    </row>
    <row r="158" spans="1:14" ht="14.25">
      <c r="A158" s="3"/>
      <c r="B158" s="3"/>
      <c r="C158" s="3"/>
      <c r="D158" s="3"/>
      <c r="E158" s="3"/>
      <c r="F158" s="3"/>
      <c r="G158" s="3"/>
      <c r="H158" s="3"/>
      <c r="I158" s="3"/>
      <c r="J158" s="3"/>
      <c r="K158" s="3"/>
      <c r="L158" s="3"/>
      <c r="M158" s="3"/>
      <c r="N158" s="3"/>
    </row>
    <row r="159" spans="1:14" ht="14.25">
      <c r="A159" s="3"/>
      <c r="B159" s="3"/>
      <c r="C159" s="3"/>
      <c r="D159" s="3"/>
      <c r="E159" s="3"/>
      <c r="F159" s="3"/>
      <c r="G159" s="3"/>
      <c r="H159" s="3"/>
      <c r="I159" s="3"/>
      <c r="J159" s="3"/>
      <c r="K159" s="3"/>
      <c r="L159" s="3"/>
      <c r="M159" s="3"/>
      <c r="N159" s="3"/>
    </row>
    <row r="160" spans="1:14" ht="14.25">
      <c r="A160" s="3"/>
      <c r="B160" s="3"/>
      <c r="C160" s="3"/>
      <c r="D160" s="3"/>
      <c r="E160" s="3"/>
      <c r="F160" s="3"/>
      <c r="G160" s="3"/>
      <c r="H160" s="3"/>
      <c r="I160" s="3"/>
      <c r="J160" s="3"/>
      <c r="K160" s="3"/>
      <c r="L160" s="3"/>
      <c r="M160" s="3"/>
      <c r="N160" s="3"/>
    </row>
    <row r="161" spans="1:14" ht="14.25">
      <c r="A161" s="3"/>
      <c r="B161" s="3"/>
      <c r="C161" s="3"/>
      <c r="D161" s="3"/>
      <c r="E161" s="3"/>
      <c r="F161" s="3"/>
      <c r="G161" s="3"/>
      <c r="H161" s="3"/>
      <c r="I161" s="3"/>
      <c r="J161" s="3"/>
      <c r="K161" s="3"/>
      <c r="L161" s="3"/>
      <c r="M161" s="3"/>
      <c r="N161" s="3"/>
    </row>
    <row r="162" spans="1:14" ht="14.25">
      <c r="A162" s="3"/>
      <c r="B162" s="3"/>
      <c r="C162" s="3"/>
      <c r="D162" s="3"/>
      <c r="E162" s="3"/>
      <c r="F162" s="3"/>
      <c r="G162" s="3"/>
      <c r="H162" s="3"/>
      <c r="I162" s="3"/>
      <c r="J162" s="3"/>
      <c r="K162" s="3"/>
      <c r="L162" s="3"/>
      <c r="M162" s="3"/>
      <c r="N162" s="3"/>
    </row>
    <row r="163" spans="1:14" ht="14.25">
      <c r="A163" s="3"/>
      <c r="B163" s="3"/>
      <c r="C163" s="3"/>
      <c r="D163" s="3"/>
      <c r="E163" s="3"/>
      <c r="F163" s="3"/>
      <c r="G163" s="3"/>
      <c r="H163" s="3"/>
      <c r="I163" s="3"/>
      <c r="J163" s="3"/>
      <c r="K163" s="3"/>
      <c r="L163" s="3"/>
      <c r="M163" s="3"/>
      <c r="N163" s="3"/>
    </row>
    <row r="164" spans="1:14" ht="14.25">
      <c r="A164" s="3"/>
      <c r="B164" s="3"/>
      <c r="C164" s="3"/>
      <c r="D164" s="3"/>
      <c r="E164" s="3"/>
      <c r="F164" s="3"/>
      <c r="G164" s="3"/>
      <c r="H164" s="3"/>
      <c r="I164" s="3"/>
      <c r="J164" s="3"/>
      <c r="K164" s="3"/>
      <c r="L164" s="3"/>
      <c r="M164" s="3"/>
      <c r="N164" s="3"/>
    </row>
    <row r="165" spans="1:14" ht="14.25">
      <c r="A165" s="3"/>
      <c r="B165" s="3"/>
      <c r="C165" s="3"/>
      <c r="D165" s="3"/>
      <c r="E165" s="3"/>
      <c r="F165" s="3"/>
      <c r="G165" s="3"/>
      <c r="H165" s="3"/>
      <c r="I165" s="3"/>
      <c r="J165" s="3"/>
      <c r="K165" s="3"/>
      <c r="L165" s="3"/>
      <c r="M165" s="3"/>
      <c r="N165" s="3"/>
    </row>
    <row r="166" spans="1:14" ht="14.25">
      <c r="A166" s="3"/>
      <c r="B166" s="3"/>
      <c r="C166" s="3"/>
      <c r="D166" s="3"/>
      <c r="E166" s="3"/>
      <c r="F166" s="3"/>
      <c r="G166" s="3"/>
      <c r="H166" s="3"/>
      <c r="I166" s="3"/>
      <c r="J166" s="3"/>
      <c r="K166" s="3"/>
      <c r="L166" s="3"/>
      <c r="M166" s="3"/>
      <c r="N166" s="3"/>
    </row>
    <row r="167" spans="1:14" ht="14.25">
      <c r="A167" s="3"/>
      <c r="B167" s="3"/>
      <c r="C167" s="3"/>
      <c r="D167" s="3"/>
      <c r="E167" s="3"/>
      <c r="F167" s="3"/>
      <c r="G167" s="3"/>
      <c r="H167" s="3"/>
      <c r="I167" s="3"/>
      <c r="J167" s="3"/>
      <c r="K167" s="3"/>
      <c r="L167" s="3"/>
      <c r="M167" s="3"/>
      <c r="N167" s="3"/>
    </row>
    <row r="168" spans="1:14" ht="14.25">
      <c r="A168" s="3"/>
      <c r="B168" s="3"/>
      <c r="C168" s="3"/>
      <c r="D168" s="3"/>
      <c r="E168" s="3"/>
      <c r="F168" s="3"/>
      <c r="G168" s="3"/>
      <c r="H168" s="3"/>
      <c r="I168" s="3"/>
      <c r="J168" s="3"/>
      <c r="K168" s="3"/>
      <c r="L168" s="3"/>
      <c r="M168" s="3"/>
      <c r="N168" s="3"/>
    </row>
    <row r="169" spans="1:14" ht="14.25">
      <c r="A169" s="3"/>
      <c r="B169" s="3"/>
      <c r="C169" s="3"/>
      <c r="D169" s="3"/>
      <c r="E169" s="3"/>
      <c r="F169" s="3"/>
      <c r="G169" s="3"/>
      <c r="H169" s="3"/>
      <c r="I169" s="3"/>
      <c r="J169" s="3"/>
      <c r="K169" s="3"/>
      <c r="L169" s="3"/>
      <c r="M169" s="3"/>
      <c r="N169" s="3"/>
    </row>
    <row r="170" spans="1:14" ht="14.25">
      <c r="A170" s="3"/>
      <c r="B170" s="3"/>
      <c r="C170" s="3"/>
      <c r="D170" s="3"/>
      <c r="E170" s="3"/>
      <c r="F170" s="3"/>
      <c r="G170" s="3"/>
      <c r="H170" s="3"/>
      <c r="I170" s="3"/>
      <c r="J170" s="3"/>
      <c r="K170" s="3"/>
      <c r="L170" s="3"/>
      <c r="M170" s="3"/>
      <c r="N170" s="3"/>
    </row>
    <row r="171" spans="1:14" ht="14.25">
      <c r="A171" s="3"/>
      <c r="B171" s="3"/>
      <c r="C171" s="3"/>
      <c r="D171" s="3"/>
      <c r="E171" s="3"/>
      <c r="F171" s="3"/>
      <c r="G171" s="3"/>
      <c r="H171" s="3"/>
      <c r="I171" s="3"/>
      <c r="J171" s="3"/>
      <c r="K171" s="3"/>
      <c r="L171" s="3"/>
      <c r="M171" s="3"/>
      <c r="N171" s="3"/>
    </row>
    <row r="172" spans="1:14" ht="14.25">
      <c r="A172" s="3"/>
      <c r="B172" s="3"/>
      <c r="C172" s="3"/>
      <c r="D172" s="3"/>
      <c r="E172" s="3"/>
      <c r="F172" s="3"/>
      <c r="G172" s="3"/>
      <c r="H172" s="3"/>
      <c r="I172" s="3"/>
      <c r="J172" s="3"/>
      <c r="K172" s="3"/>
      <c r="L172" s="3"/>
      <c r="M172" s="3"/>
      <c r="N172" s="3"/>
    </row>
    <row r="173" spans="1:14" ht="14.25">
      <c r="A173" s="3"/>
      <c r="B173" s="3"/>
      <c r="C173" s="3"/>
      <c r="D173" s="3"/>
      <c r="E173" s="3"/>
      <c r="F173" s="3"/>
      <c r="G173" s="3"/>
      <c r="H173" s="3"/>
      <c r="I173" s="3"/>
      <c r="J173" s="3"/>
      <c r="K173" s="3"/>
      <c r="L173" s="3"/>
      <c r="M173" s="3"/>
      <c r="N173" s="3"/>
    </row>
    <row r="174" spans="1:14" ht="14.25">
      <c r="A174" s="3"/>
      <c r="B174" s="3"/>
      <c r="C174" s="3"/>
      <c r="D174" s="3"/>
      <c r="E174" s="3"/>
      <c r="F174" s="3"/>
      <c r="G174" s="3"/>
      <c r="H174" s="3"/>
      <c r="I174" s="3"/>
      <c r="J174" s="3"/>
      <c r="K174" s="3"/>
      <c r="L174" s="3"/>
      <c r="M174" s="3"/>
      <c r="N174" s="3"/>
    </row>
    <row r="175" spans="1:14" ht="14.25">
      <c r="A175" s="3"/>
      <c r="B175" s="3"/>
      <c r="C175" s="3"/>
      <c r="D175" s="3"/>
      <c r="E175" s="3"/>
      <c r="F175" s="3"/>
      <c r="G175" s="3"/>
      <c r="H175" s="3"/>
      <c r="I175" s="3"/>
      <c r="J175" s="3"/>
      <c r="K175" s="3"/>
      <c r="L175" s="3"/>
      <c r="M175" s="3"/>
      <c r="N175" s="3"/>
    </row>
    <row r="176" spans="1:14" ht="14.25">
      <c r="A176" s="3"/>
      <c r="B176" s="3"/>
      <c r="C176" s="3"/>
      <c r="D176" s="3"/>
      <c r="E176" s="3"/>
      <c r="F176" s="3"/>
      <c r="G176" s="3"/>
      <c r="H176" s="3"/>
      <c r="I176" s="3"/>
      <c r="J176" s="3"/>
      <c r="K176" s="3"/>
      <c r="L176" s="3"/>
      <c r="M176" s="3"/>
      <c r="N176" s="3"/>
    </row>
    <row r="177" spans="1:14" ht="14.25">
      <c r="A177" s="3"/>
      <c r="B177" s="3"/>
      <c r="C177" s="3"/>
      <c r="D177" s="3"/>
      <c r="E177" s="3"/>
      <c r="F177" s="3"/>
      <c r="G177" s="3"/>
      <c r="H177" s="3"/>
      <c r="I177" s="3"/>
      <c r="J177" s="3"/>
      <c r="K177" s="3"/>
      <c r="L177" s="3"/>
      <c r="M177" s="3"/>
      <c r="N177" s="3"/>
    </row>
    <row r="178" spans="1:14" ht="14.25">
      <c r="A178" s="3"/>
      <c r="B178" s="3"/>
      <c r="C178" s="3"/>
      <c r="D178" s="3"/>
      <c r="E178" s="3"/>
      <c r="F178" s="3"/>
      <c r="G178" s="3"/>
      <c r="H178" s="3"/>
      <c r="I178" s="3"/>
      <c r="J178" s="3"/>
      <c r="K178" s="3"/>
      <c r="L178" s="3"/>
      <c r="M178" s="3"/>
      <c r="N178" s="3"/>
    </row>
    <row r="179" spans="1:14" ht="14.25">
      <c r="A179" s="3"/>
      <c r="B179" s="3"/>
      <c r="C179" s="3"/>
      <c r="D179" s="3"/>
      <c r="E179" s="3"/>
      <c r="F179" s="3"/>
      <c r="G179" s="3"/>
      <c r="H179" s="3"/>
      <c r="I179" s="3"/>
      <c r="J179" s="3"/>
      <c r="K179" s="3"/>
      <c r="L179" s="3"/>
      <c r="M179" s="3"/>
      <c r="N179" s="3"/>
    </row>
    <row r="180" spans="1:14" ht="14.25">
      <c r="A180" s="3"/>
      <c r="B180" s="3"/>
      <c r="C180" s="3"/>
      <c r="D180" s="3"/>
      <c r="E180" s="3"/>
      <c r="F180" s="3"/>
      <c r="G180" s="3"/>
      <c r="H180" s="3"/>
      <c r="I180" s="3"/>
      <c r="J180" s="3"/>
      <c r="K180" s="3"/>
      <c r="L180" s="3"/>
      <c r="M180" s="3"/>
      <c r="N180" s="3"/>
    </row>
    <row r="181" spans="1:14" ht="14.25">
      <c r="A181" s="3"/>
      <c r="B181" s="3"/>
      <c r="C181" s="3"/>
      <c r="D181" s="3"/>
      <c r="E181" s="3"/>
      <c r="F181" s="3"/>
      <c r="G181" s="3"/>
      <c r="H181" s="3"/>
      <c r="I181" s="3"/>
      <c r="J181" s="3"/>
      <c r="K181" s="3"/>
      <c r="L181" s="3"/>
      <c r="M181" s="3"/>
      <c r="N181" s="3"/>
    </row>
    <row r="182" spans="1:14" ht="14.25">
      <c r="A182" s="3"/>
      <c r="B182" s="3"/>
      <c r="C182" s="3"/>
      <c r="D182" s="3"/>
      <c r="E182" s="3"/>
      <c r="F182" s="3"/>
      <c r="G182" s="3"/>
      <c r="H182" s="3"/>
      <c r="I182" s="3"/>
      <c r="J182" s="3"/>
      <c r="K182" s="3"/>
      <c r="L182" s="3"/>
      <c r="M182" s="3"/>
      <c r="N182" s="3"/>
    </row>
    <row r="183" spans="1:14" ht="14.25">
      <c r="A183" s="3"/>
      <c r="B183" s="3"/>
      <c r="C183" s="3"/>
      <c r="D183" s="3"/>
      <c r="E183" s="3"/>
      <c r="F183" s="3"/>
      <c r="G183" s="3"/>
      <c r="H183" s="3"/>
      <c r="I183" s="3"/>
      <c r="J183" s="3"/>
      <c r="K183" s="3"/>
      <c r="L183" s="3"/>
      <c r="M183" s="3"/>
      <c r="N183" s="3"/>
    </row>
    <row r="184" spans="1:14" ht="14.25">
      <c r="A184" s="3"/>
      <c r="B184" s="3"/>
      <c r="C184" s="3"/>
      <c r="D184" s="3"/>
      <c r="E184" s="3"/>
      <c r="F184" s="3"/>
      <c r="G184" s="3"/>
      <c r="H184" s="3"/>
      <c r="I184" s="3"/>
      <c r="J184" s="3"/>
      <c r="K184" s="3"/>
      <c r="L184" s="3"/>
      <c r="M184" s="3"/>
      <c r="N184" s="3"/>
    </row>
    <row r="185" spans="1:14" ht="14.25">
      <c r="A185" s="3"/>
      <c r="B185" s="3"/>
      <c r="C185" s="3"/>
      <c r="D185" s="3"/>
      <c r="E185" s="3"/>
      <c r="F185" s="3"/>
      <c r="G185" s="3"/>
      <c r="H185" s="3"/>
      <c r="I185" s="3"/>
      <c r="J185" s="3"/>
      <c r="K185" s="3"/>
      <c r="L185" s="3"/>
      <c r="M185" s="3"/>
      <c r="N185" s="3"/>
    </row>
    <row r="186" spans="1:14" ht="14.25">
      <c r="A186" s="3"/>
      <c r="B186" s="3"/>
      <c r="C186" s="3"/>
      <c r="D186" s="3"/>
      <c r="E186" s="3"/>
      <c r="F186" s="3"/>
      <c r="G186" s="3"/>
      <c r="H186" s="3"/>
      <c r="I186" s="3"/>
      <c r="J186" s="3"/>
      <c r="K186" s="3"/>
      <c r="L186" s="3"/>
      <c r="M186" s="3"/>
      <c r="N186" s="3"/>
    </row>
    <row r="187" spans="1:14" ht="14.25">
      <c r="A187" s="3"/>
      <c r="B187" s="3"/>
      <c r="C187" s="3"/>
      <c r="D187" s="3"/>
      <c r="E187" s="3"/>
      <c r="F187" s="3"/>
      <c r="G187" s="3"/>
      <c r="H187" s="3"/>
      <c r="I187" s="3"/>
      <c r="J187" s="3"/>
      <c r="K187" s="3"/>
      <c r="L187" s="3"/>
      <c r="M187" s="3"/>
      <c r="N187" s="3"/>
    </row>
    <row r="188" spans="1:14" ht="14.25">
      <c r="A188" s="3"/>
      <c r="B188" s="3"/>
      <c r="C188" s="3"/>
      <c r="D188" s="3"/>
      <c r="E188" s="3"/>
      <c r="F188" s="3"/>
      <c r="G188" s="3"/>
      <c r="H188" s="3"/>
      <c r="I188" s="3"/>
      <c r="J188" s="3"/>
      <c r="K188" s="3"/>
      <c r="L188" s="3"/>
      <c r="M188" s="3"/>
      <c r="N188" s="3"/>
    </row>
    <row r="189" spans="1:14" ht="14.25">
      <c r="A189" s="3"/>
      <c r="B189" s="3"/>
      <c r="C189" s="3"/>
      <c r="D189" s="3"/>
      <c r="E189" s="3"/>
      <c r="F189" s="3"/>
      <c r="G189" s="3"/>
      <c r="H189" s="3"/>
      <c r="I189" s="3"/>
      <c r="J189" s="3"/>
      <c r="K189" s="3"/>
      <c r="L189" s="3"/>
      <c r="M189" s="3"/>
      <c r="N189" s="3"/>
    </row>
    <row r="190" spans="1:14" ht="14.25">
      <c r="A190" s="3"/>
      <c r="B190" s="3"/>
      <c r="C190" s="3"/>
      <c r="D190" s="3"/>
      <c r="E190" s="3"/>
      <c r="F190" s="3"/>
      <c r="G190" s="3"/>
      <c r="H190" s="3"/>
      <c r="I190" s="3"/>
      <c r="J190" s="3"/>
      <c r="K190" s="3"/>
      <c r="L190" s="3"/>
      <c r="M190" s="3"/>
      <c r="N190" s="3"/>
    </row>
    <row r="191" spans="1:14" ht="14.25">
      <c r="A191" s="3"/>
      <c r="B191" s="3"/>
      <c r="C191" s="3"/>
      <c r="D191" s="3"/>
      <c r="E191" s="3"/>
      <c r="F191" s="3"/>
      <c r="G191" s="3"/>
      <c r="H191" s="3"/>
      <c r="I191" s="3"/>
      <c r="J191" s="3"/>
      <c r="K191" s="3"/>
      <c r="L191" s="3"/>
      <c r="M191" s="3"/>
      <c r="N191" s="3"/>
    </row>
    <row r="192" spans="1:14" ht="14.25">
      <c r="A192" s="3"/>
      <c r="B192" s="3"/>
      <c r="C192" s="3"/>
      <c r="D192" s="3"/>
      <c r="E192" s="3"/>
      <c r="F192" s="3"/>
      <c r="G192" s="3"/>
      <c r="H192" s="3"/>
      <c r="I192" s="3"/>
      <c r="J192" s="3"/>
      <c r="K192" s="3"/>
      <c r="L192" s="3"/>
      <c r="M192" s="3"/>
      <c r="N192" s="3"/>
    </row>
    <row r="193" spans="1:14" ht="14.25">
      <c r="A193" s="3"/>
      <c r="B193" s="3"/>
      <c r="C193" s="3"/>
      <c r="D193" s="3"/>
      <c r="E193" s="3"/>
      <c r="F193" s="3"/>
      <c r="G193" s="3"/>
      <c r="H193" s="3"/>
      <c r="I193" s="3"/>
      <c r="J193" s="3"/>
      <c r="K193" s="3"/>
      <c r="L193" s="3"/>
      <c r="M193" s="3"/>
      <c r="N193" s="3"/>
    </row>
    <row r="194" spans="1:14" ht="14.25">
      <c r="A194" s="3"/>
      <c r="B194" s="3"/>
      <c r="C194" s="3"/>
      <c r="D194" s="3"/>
      <c r="E194" s="3"/>
      <c r="F194" s="3"/>
      <c r="G194" s="3"/>
      <c r="H194" s="3"/>
      <c r="I194" s="3"/>
      <c r="J194" s="3"/>
      <c r="K194" s="3"/>
      <c r="L194" s="3"/>
      <c r="M194" s="3"/>
      <c r="N194" s="3"/>
    </row>
    <row r="195" spans="1:14" ht="14.25">
      <c r="A195" s="3"/>
      <c r="B195" s="3"/>
      <c r="C195" s="3"/>
      <c r="D195" s="3"/>
      <c r="E195" s="3"/>
      <c r="F195" s="3"/>
      <c r="G195" s="3"/>
      <c r="H195" s="3"/>
      <c r="I195" s="3"/>
      <c r="J195" s="3"/>
      <c r="K195" s="3"/>
      <c r="L195" s="3"/>
      <c r="M195" s="3"/>
      <c r="N195" s="3"/>
    </row>
    <row r="196" spans="1:14" ht="14.25">
      <c r="A196" s="3"/>
      <c r="B196" s="3"/>
      <c r="C196" s="3"/>
      <c r="D196" s="3"/>
      <c r="E196" s="3"/>
      <c r="F196" s="3"/>
      <c r="G196" s="3"/>
      <c r="H196" s="3"/>
      <c r="I196" s="3"/>
      <c r="J196" s="3"/>
      <c r="K196" s="3"/>
      <c r="L196" s="3"/>
      <c r="M196" s="3"/>
      <c r="N196" s="3"/>
    </row>
    <row r="197" spans="1:14" ht="14.25">
      <c r="A197" s="3"/>
      <c r="B197" s="3"/>
      <c r="C197" s="3"/>
      <c r="D197" s="3"/>
      <c r="E197" s="3"/>
      <c r="F197" s="3"/>
      <c r="G197" s="3"/>
      <c r="H197" s="3"/>
      <c r="I197" s="3"/>
      <c r="J197" s="3"/>
      <c r="K197" s="3"/>
      <c r="L197" s="3"/>
      <c r="M197" s="3"/>
      <c r="N197" s="3"/>
    </row>
    <row r="198" spans="1:14" ht="14.25">
      <c r="A198" s="3"/>
      <c r="B198" s="3"/>
      <c r="C198" s="3"/>
      <c r="D198" s="3"/>
      <c r="E198" s="3"/>
      <c r="F198" s="3"/>
      <c r="G198" s="3"/>
      <c r="H198" s="3"/>
      <c r="I198" s="3"/>
      <c r="J198" s="3"/>
      <c r="K198" s="3"/>
      <c r="L198" s="3"/>
      <c r="M198" s="3"/>
      <c r="N198" s="3"/>
    </row>
    <row r="199" spans="1:14" ht="14.25">
      <c r="A199" s="3"/>
      <c r="B199" s="3"/>
      <c r="C199" s="3"/>
      <c r="D199" s="3"/>
      <c r="E199" s="3"/>
      <c r="F199" s="3"/>
      <c r="G199" s="3"/>
      <c r="H199" s="3"/>
      <c r="I199" s="3"/>
      <c r="J199" s="3"/>
      <c r="K199" s="3"/>
      <c r="L199" s="3"/>
      <c r="M199" s="3"/>
      <c r="N199" s="3"/>
    </row>
    <row r="200" spans="1:14" ht="14.25">
      <c r="A200" s="3"/>
      <c r="B200" s="3"/>
      <c r="C200" s="3"/>
      <c r="D200" s="3"/>
      <c r="E200" s="3"/>
      <c r="F200" s="3"/>
      <c r="G200" s="3"/>
      <c r="H200" s="3"/>
      <c r="I200" s="3"/>
      <c r="J200" s="3"/>
      <c r="K200" s="3"/>
      <c r="L200" s="3"/>
      <c r="M200" s="3"/>
      <c r="N200" s="3"/>
    </row>
    <row r="201" spans="1:14" ht="14.25">
      <c r="A201" s="3"/>
      <c r="B201" s="3"/>
      <c r="C201" s="3"/>
      <c r="D201" s="3"/>
      <c r="E201" s="3"/>
      <c r="F201" s="3"/>
      <c r="G201" s="3"/>
      <c r="H201" s="3"/>
      <c r="I201" s="3"/>
      <c r="J201" s="3"/>
      <c r="K201" s="3"/>
      <c r="L201" s="3"/>
      <c r="M201" s="3"/>
      <c r="N201" s="3"/>
    </row>
    <row r="202" spans="1:14" ht="14.25">
      <c r="A202" s="3"/>
      <c r="B202" s="3"/>
      <c r="C202" s="3"/>
      <c r="D202" s="3"/>
      <c r="E202" s="3"/>
      <c r="F202" s="3"/>
      <c r="G202" s="3"/>
      <c r="H202" s="3"/>
      <c r="I202" s="3"/>
      <c r="J202" s="3"/>
      <c r="K202" s="3"/>
      <c r="L202" s="3"/>
      <c r="M202" s="3"/>
      <c r="N202" s="3"/>
    </row>
    <row r="203" spans="1:14" ht="14.25">
      <c r="A203" s="3"/>
      <c r="B203" s="3"/>
      <c r="C203" s="3"/>
      <c r="D203" s="3"/>
      <c r="E203" s="3"/>
      <c r="F203" s="3"/>
      <c r="G203" s="3"/>
      <c r="H203" s="3"/>
      <c r="I203" s="3"/>
      <c r="J203" s="3"/>
      <c r="K203" s="3"/>
      <c r="L203" s="3"/>
      <c r="M203" s="3"/>
      <c r="N203" s="3"/>
    </row>
    <row r="204" spans="1:14" ht="14.25">
      <c r="A204" s="3"/>
      <c r="B204" s="3"/>
      <c r="C204" s="3"/>
      <c r="D204" s="3"/>
      <c r="E204" s="3"/>
      <c r="F204" s="3"/>
      <c r="G204" s="3"/>
      <c r="H204" s="3"/>
      <c r="I204" s="3"/>
      <c r="J204" s="3"/>
      <c r="K204" s="3"/>
      <c r="L204" s="3"/>
      <c r="M204" s="3"/>
      <c r="N204" s="3"/>
    </row>
    <row r="205" spans="1:14" ht="14.25">
      <c r="A205" s="3"/>
      <c r="B205" s="3"/>
      <c r="C205" s="3"/>
      <c r="D205" s="3"/>
      <c r="E205" s="3"/>
      <c r="F205" s="3"/>
      <c r="G205" s="3"/>
      <c r="H205" s="3"/>
      <c r="I205" s="3"/>
      <c r="J205" s="3"/>
      <c r="K205" s="3"/>
      <c r="L205" s="3"/>
      <c r="M205" s="3"/>
      <c r="N205" s="3"/>
    </row>
    <row r="206" spans="1:14" ht="14.25">
      <c r="A206" s="3"/>
      <c r="B206" s="3"/>
      <c r="C206" s="3"/>
      <c r="D206" s="3"/>
      <c r="E206" s="3"/>
      <c r="F206" s="3"/>
      <c r="G206" s="3"/>
      <c r="H206" s="3"/>
      <c r="I206" s="3"/>
      <c r="J206" s="3"/>
      <c r="K206" s="3"/>
      <c r="L206" s="3"/>
      <c r="M206" s="3"/>
      <c r="N206" s="3"/>
    </row>
    <row r="207" spans="1:14" ht="14.25">
      <c r="A207" s="3"/>
      <c r="B207" s="3"/>
      <c r="C207" s="3"/>
      <c r="D207" s="3"/>
      <c r="E207" s="3"/>
      <c r="F207" s="3"/>
      <c r="G207" s="3"/>
      <c r="H207" s="3"/>
      <c r="I207" s="3"/>
      <c r="J207" s="3"/>
      <c r="K207" s="3"/>
      <c r="L207" s="3"/>
      <c r="M207" s="3"/>
      <c r="N207" s="3"/>
    </row>
    <row r="208" spans="1:14" ht="14.25">
      <c r="A208" s="3"/>
      <c r="B208" s="3"/>
      <c r="C208" s="3"/>
      <c r="D208" s="3"/>
      <c r="E208" s="3"/>
      <c r="F208" s="3"/>
      <c r="G208" s="3"/>
      <c r="H208" s="3"/>
      <c r="I208" s="3"/>
      <c r="J208" s="3"/>
      <c r="K208" s="3"/>
      <c r="L208" s="3"/>
      <c r="M208" s="3"/>
      <c r="N208" s="3"/>
    </row>
    <row r="209" spans="1:14" ht="14.25">
      <c r="A209" s="3"/>
      <c r="B209" s="3"/>
      <c r="C209" s="3"/>
      <c r="D209" s="3"/>
      <c r="E209" s="3"/>
      <c r="F209" s="3"/>
      <c r="G209" s="3"/>
      <c r="H209" s="3"/>
      <c r="I209" s="3"/>
      <c r="J209" s="3"/>
      <c r="K209" s="3"/>
      <c r="L209" s="3"/>
      <c r="M209" s="3"/>
      <c r="N209" s="3"/>
    </row>
    <row r="210" spans="1:14" ht="14.25">
      <c r="A210" s="3"/>
      <c r="B210" s="3"/>
      <c r="C210" s="3"/>
      <c r="D210" s="3"/>
      <c r="E210" s="3"/>
      <c r="F210" s="3"/>
      <c r="G210" s="3"/>
      <c r="H210" s="3"/>
      <c r="I210" s="3"/>
      <c r="J210" s="3"/>
      <c r="K210" s="3"/>
      <c r="L210" s="3"/>
      <c r="M210" s="3"/>
      <c r="N210" s="3"/>
    </row>
    <row r="211" spans="1:14" ht="14.25">
      <c r="A211" s="3"/>
      <c r="B211" s="3"/>
      <c r="C211" s="3"/>
      <c r="D211" s="3"/>
      <c r="E211" s="3"/>
      <c r="F211" s="3"/>
      <c r="G211" s="3"/>
      <c r="H211" s="3"/>
      <c r="I211" s="3"/>
      <c r="J211" s="3"/>
      <c r="K211" s="3"/>
      <c r="L211" s="3"/>
      <c r="M211" s="3"/>
      <c r="N211" s="3"/>
    </row>
    <row r="212" spans="1:14" ht="14.25">
      <c r="A212" s="3"/>
      <c r="B212" s="3"/>
      <c r="C212" s="3"/>
      <c r="D212" s="3"/>
      <c r="E212" s="3"/>
      <c r="F212" s="3"/>
      <c r="G212" s="3"/>
      <c r="H212" s="3"/>
      <c r="I212" s="3"/>
      <c r="J212" s="3"/>
      <c r="K212" s="3"/>
      <c r="L212" s="3"/>
      <c r="M212" s="3"/>
      <c r="N212" s="3"/>
    </row>
    <row r="213" spans="1:14" ht="14.25">
      <c r="A213" s="3"/>
      <c r="B213" s="3"/>
      <c r="C213" s="3"/>
      <c r="D213" s="3"/>
      <c r="E213" s="3"/>
      <c r="F213" s="3"/>
      <c r="G213" s="3"/>
      <c r="H213" s="3"/>
      <c r="I213" s="3"/>
      <c r="J213" s="3"/>
      <c r="K213" s="3"/>
      <c r="L213" s="3"/>
      <c r="M213" s="3"/>
      <c r="N213" s="3"/>
    </row>
    <row r="214" spans="1:14" ht="14.25">
      <c r="A214" s="3"/>
      <c r="B214" s="3"/>
      <c r="C214" s="3"/>
      <c r="D214" s="3"/>
      <c r="E214" s="3"/>
      <c r="F214" s="3"/>
      <c r="G214" s="3"/>
      <c r="H214" s="3"/>
      <c r="I214" s="3"/>
      <c r="J214" s="3"/>
      <c r="K214" s="3"/>
      <c r="L214" s="3"/>
      <c r="M214" s="3"/>
      <c r="N214" s="3"/>
    </row>
    <row r="215" spans="1:14" ht="14.25">
      <c r="A215" s="3"/>
      <c r="B215" s="3"/>
      <c r="C215" s="3"/>
      <c r="D215" s="3"/>
      <c r="E215" s="3"/>
      <c r="F215" s="3"/>
      <c r="G215" s="3"/>
      <c r="H215" s="3"/>
      <c r="I215" s="3"/>
      <c r="J215" s="3"/>
      <c r="K215" s="3"/>
      <c r="L215" s="3"/>
      <c r="M215" s="3"/>
      <c r="N215" s="3"/>
    </row>
    <row r="216" spans="1:14" ht="14.25">
      <c r="A216" s="3"/>
      <c r="B216" s="3"/>
      <c r="C216" s="3"/>
      <c r="D216" s="3"/>
      <c r="E216" s="3"/>
      <c r="F216" s="3"/>
      <c r="G216" s="3"/>
      <c r="H216" s="3"/>
      <c r="I216" s="3"/>
      <c r="J216" s="3"/>
      <c r="K216" s="3"/>
      <c r="L216" s="3"/>
      <c r="M216" s="3"/>
      <c r="N216" s="3"/>
    </row>
    <row r="217" spans="1:14" ht="14.25">
      <c r="A217" s="3"/>
      <c r="B217" s="3"/>
      <c r="C217" s="3"/>
      <c r="D217" s="3"/>
      <c r="E217" s="3"/>
      <c r="F217" s="3"/>
      <c r="G217" s="3"/>
      <c r="H217" s="3"/>
      <c r="I217" s="3"/>
      <c r="J217" s="3"/>
      <c r="K217" s="3"/>
      <c r="L217" s="3"/>
      <c r="M217" s="3"/>
      <c r="N217" s="3"/>
    </row>
    <row r="218" spans="1:14" ht="14.25">
      <c r="A218" s="3"/>
      <c r="B218" s="3"/>
      <c r="C218" s="3"/>
      <c r="D218" s="3"/>
      <c r="E218" s="3"/>
      <c r="F218" s="3"/>
      <c r="G218" s="3"/>
      <c r="H218" s="3"/>
      <c r="I218" s="3"/>
      <c r="J218" s="3"/>
      <c r="K218" s="3"/>
      <c r="L218" s="3"/>
      <c r="M218" s="3"/>
      <c r="N218" s="3"/>
    </row>
    <row r="219" spans="1:14" ht="14.25">
      <c r="A219" s="3"/>
      <c r="B219" s="3"/>
      <c r="C219" s="3"/>
      <c r="D219" s="3"/>
      <c r="E219" s="3"/>
      <c r="F219" s="3"/>
      <c r="G219" s="3"/>
      <c r="H219" s="3"/>
      <c r="I219" s="3"/>
      <c r="J219" s="3"/>
      <c r="K219" s="3"/>
      <c r="L219" s="3"/>
      <c r="M219" s="3"/>
      <c r="N219" s="3"/>
    </row>
    <row r="220" spans="1:14" ht="14.25">
      <c r="A220" s="3"/>
      <c r="B220" s="3"/>
      <c r="C220" s="3"/>
      <c r="D220" s="3"/>
      <c r="E220" s="3"/>
      <c r="F220" s="3"/>
      <c r="G220" s="3"/>
      <c r="H220" s="3"/>
      <c r="I220" s="3"/>
      <c r="J220" s="3"/>
      <c r="K220" s="3"/>
      <c r="L220" s="3"/>
      <c r="M220" s="3"/>
      <c r="N220" s="3"/>
    </row>
    <row r="221" spans="1:14" ht="14.25">
      <c r="A221" s="3"/>
      <c r="B221" s="3"/>
      <c r="C221" s="3"/>
      <c r="D221" s="3"/>
      <c r="E221" s="3"/>
      <c r="F221" s="3"/>
      <c r="G221" s="3"/>
      <c r="H221" s="3"/>
      <c r="I221" s="3"/>
      <c r="J221" s="3"/>
      <c r="K221" s="3"/>
      <c r="L221" s="3"/>
      <c r="M221" s="3"/>
      <c r="N221" s="3"/>
    </row>
    <row r="222" spans="1:14" ht="14.25">
      <c r="A222" s="3"/>
      <c r="B222" s="3"/>
      <c r="C222" s="3"/>
      <c r="D222" s="3"/>
      <c r="E222" s="3"/>
      <c r="F222" s="3"/>
      <c r="G222" s="3"/>
      <c r="H222" s="3"/>
      <c r="I222" s="3"/>
      <c r="J222" s="3"/>
      <c r="K222" s="3"/>
      <c r="L222" s="3"/>
      <c r="M222" s="3"/>
      <c r="N222" s="3"/>
    </row>
    <row r="223" spans="1:14" ht="14.25">
      <c r="A223" s="3"/>
      <c r="B223" s="3"/>
      <c r="C223" s="3"/>
      <c r="D223" s="3"/>
      <c r="E223" s="3"/>
      <c r="F223" s="3"/>
      <c r="G223" s="3"/>
      <c r="H223" s="3"/>
      <c r="I223" s="3"/>
      <c r="J223" s="3"/>
      <c r="K223" s="3"/>
      <c r="L223" s="3"/>
      <c r="M223" s="3"/>
      <c r="N223" s="3"/>
    </row>
    <row r="224" spans="1:14" ht="14.25">
      <c r="A224" s="3"/>
      <c r="B224" s="3"/>
      <c r="C224" s="3"/>
      <c r="D224" s="3"/>
      <c r="E224" s="3"/>
      <c r="F224" s="3"/>
      <c r="G224" s="3"/>
      <c r="H224" s="3"/>
      <c r="I224" s="3"/>
      <c r="J224" s="3"/>
      <c r="K224" s="3"/>
      <c r="L224" s="3"/>
      <c r="M224" s="3"/>
      <c r="N224" s="3"/>
    </row>
    <row r="225" spans="1:14" ht="14.25">
      <c r="A225" s="3"/>
      <c r="B225" s="3"/>
      <c r="C225" s="3"/>
      <c r="D225" s="3"/>
      <c r="E225" s="3"/>
      <c r="F225" s="3"/>
      <c r="G225" s="3"/>
      <c r="H225" s="3"/>
      <c r="I225" s="3"/>
      <c r="J225" s="3"/>
      <c r="K225" s="3"/>
      <c r="L225" s="3"/>
      <c r="M225" s="3"/>
      <c r="N225" s="3"/>
    </row>
    <row r="226" spans="1:14" ht="14.25">
      <c r="A226" s="3"/>
      <c r="B226" s="3"/>
      <c r="C226" s="3"/>
      <c r="D226" s="3"/>
      <c r="E226" s="3"/>
      <c r="F226" s="3"/>
      <c r="G226" s="3"/>
      <c r="H226" s="3"/>
      <c r="I226" s="3"/>
      <c r="J226" s="3"/>
      <c r="K226" s="3"/>
      <c r="L226" s="3"/>
      <c r="M226" s="3"/>
      <c r="N226" s="3"/>
    </row>
    <row r="227" spans="1:14" ht="14.25">
      <c r="A227" s="3"/>
      <c r="B227" s="3"/>
      <c r="C227" s="3"/>
      <c r="D227" s="3"/>
      <c r="E227" s="3"/>
      <c r="F227" s="3"/>
      <c r="G227" s="3"/>
      <c r="H227" s="3"/>
      <c r="I227" s="3"/>
      <c r="J227" s="3"/>
      <c r="K227" s="3"/>
      <c r="L227" s="3"/>
      <c r="M227" s="3"/>
      <c r="N227" s="3"/>
    </row>
    <row r="228" spans="1:14" ht="14.25">
      <c r="A228" s="3"/>
      <c r="B228" s="3"/>
      <c r="C228" s="3"/>
      <c r="D228" s="3"/>
      <c r="E228" s="3"/>
      <c r="F228" s="3"/>
      <c r="G228" s="3"/>
      <c r="H228" s="3"/>
      <c r="I228" s="3"/>
      <c r="J228" s="3"/>
      <c r="K228" s="3"/>
      <c r="L228" s="3"/>
      <c r="M228" s="3"/>
      <c r="N228" s="3"/>
    </row>
    <row r="229" spans="1:14" ht="14.25">
      <c r="A229" s="3"/>
      <c r="B229" s="3"/>
      <c r="C229" s="3"/>
      <c r="D229" s="3"/>
      <c r="E229" s="3"/>
      <c r="F229" s="3"/>
      <c r="G229" s="3"/>
      <c r="H229" s="3"/>
      <c r="I229" s="3"/>
      <c r="J229" s="3"/>
      <c r="K229" s="3"/>
      <c r="L229" s="3"/>
      <c r="M229" s="3"/>
      <c r="N229" s="3"/>
    </row>
    <row r="230" spans="1:14" ht="14.25">
      <c r="A230" s="3"/>
      <c r="B230" s="3"/>
      <c r="C230" s="3"/>
      <c r="D230" s="3"/>
      <c r="E230" s="3"/>
      <c r="F230" s="3"/>
      <c r="G230" s="3"/>
      <c r="H230" s="3"/>
      <c r="I230" s="3"/>
      <c r="J230" s="3"/>
      <c r="K230" s="3"/>
      <c r="L230" s="3"/>
      <c r="M230" s="3"/>
      <c r="N230" s="3"/>
    </row>
    <row r="231" spans="1:14" ht="14.25">
      <c r="A231" s="3"/>
      <c r="B231" s="3"/>
      <c r="C231" s="3"/>
      <c r="D231" s="3"/>
      <c r="E231" s="3"/>
      <c r="F231" s="3"/>
      <c r="G231" s="3"/>
      <c r="H231" s="3"/>
      <c r="I231" s="3"/>
      <c r="J231" s="3"/>
      <c r="K231" s="3"/>
      <c r="L231" s="3"/>
      <c r="M231" s="3"/>
      <c r="N231" s="3"/>
    </row>
    <row r="232" spans="1:14" ht="14.25">
      <c r="A232" s="3"/>
      <c r="B232" s="3"/>
      <c r="C232" s="3"/>
      <c r="D232" s="3"/>
      <c r="E232" s="3"/>
      <c r="F232" s="3"/>
      <c r="G232" s="3"/>
      <c r="H232" s="3"/>
      <c r="I232" s="3"/>
      <c r="J232" s="3"/>
      <c r="K232" s="3"/>
      <c r="L232" s="3"/>
      <c r="M232" s="3"/>
      <c r="N232" s="3"/>
    </row>
    <row r="233" spans="1:14" ht="14.25">
      <c r="A233" s="3"/>
      <c r="B233" s="3"/>
      <c r="C233" s="3"/>
      <c r="D233" s="3"/>
      <c r="E233" s="3"/>
      <c r="F233" s="3"/>
      <c r="G233" s="3"/>
      <c r="H233" s="3"/>
      <c r="I233" s="3"/>
      <c r="J233" s="3"/>
      <c r="K233" s="3"/>
      <c r="L233" s="3"/>
      <c r="M233" s="3"/>
      <c r="N233" s="3"/>
    </row>
    <row r="234" spans="1:14" ht="14.25">
      <c r="A234" s="3"/>
      <c r="B234" s="3"/>
      <c r="C234" s="3"/>
      <c r="D234" s="3"/>
      <c r="E234" s="3"/>
      <c r="F234" s="3"/>
      <c r="G234" s="3"/>
      <c r="H234" s="3"/>
      <c r="I234" s="3"/>
      <c r="J234" s="3"/>
      <c r="K234" s="3"/>
      <c r="L234" s="3"/>
      <c r="M234" s="3"/>
      <c r="N234" s="3"/>
    </row>
    <row r="235" spans="1:14" ht="14.25">
      <c r="A235" s="3"/>
      <c r="B235" s="3"/>
      <c r="C235" s="3"/>
      <c r="D235" s="3"/>
      <c r="E235" s="3"/>
      <c r="F235" s="3"/>
      <c r="G235" s="3"/>
      <c r="H235" s="3"/>
      <c r="I235" s="3"/>
      <c r="J235" s="3"/>
      <c r="K235" s="3"/>
      <c r="L235" s="3"/>
      <c r="M235" s="3"/>
      <c r="N235" s="3"/>
    </row>
    <row r="236" spans="1:14" ht="14.25">
      <c r="A236" s="3"/>
      <c r="B236" s="3"/>
      <c r="C236" s="3"/>
      <c r="D236" s="3"/>
      <c r="E236" s="3"/>
      <c r="F236" s="3"/>
      <c r="G236" s="3"/>
      <c r="H236" s="3"/>
      <c r="I236" s="3"/>
      <c r="J236" s="3"/>
      <c r="K236" s="3"/>
      <c r="L236" s="3"/>
      <c r="M236" s="3"/>
      <c r="N236" s="3"/>
    </row>
    <row r="237" spans="1:14" ht="14.25">
      <c r="A237" s="3"/>
      <c r="B237" s="3"/>
      <c r="C237" s="3"/>
      <c r="D237" s="3"/>
      <c r="E237" s="3"/>
      <c r="F237" s="3"/>
      <c r="G237" s="3"/>
      <c r="H237" s="3"/>
      <c r="I237" s="3"/>
      <c r="J237" s="3"/>
      <c r="K237" s="3"/>
      <c r="L237" s="3"/>
      <c r="M237" s="3"/>
      <c r="N237" s="3"/>
    </row>
    <row r="238" spans="1:14" ht="14.25">
      <c r="A238" s="3"/>
      <c r="B238" s="3"/>
      <c r="C238" s="3"/>
      <c r="D238" s="3"/>
      <c r="E238" s="3"/>
      <c r="F238" s="3"/>
      <c r="G238" s="3"/>
      <c r="H238" s="3"/>
      <c r="I238" s="3"/>
      <c r="J238" s="3"/>
      <c r="K238" s="3"/>
      <c r="L238" s="3"/>
      <c r="M238" s="3"/>
      <c r="N238" s="3"/>
    </row>
    <row r="239" spans="1:14" ht="14.25">
      <c r="A239" s="3"/>
      <c r="B239" s="3"/>
      <c r="C239" s="3"/>
      <c r="D239" s="3"/>
      <c r="E239" s="3"/>
      <c r="F239" s="3"/>
      <c r="G239" s="3"/>
      <c r="H239" s="3"/>
      <c r="I239" s="3"/>
      <c r="J239" s="3"/>
      <c r="K239" s="3"/>
      <c r="L239" s="3"/>
      <c r="M239" s="3"/>
      <c r="N239" s="3"/>
    </row>
    <row r="240" spans="1:14" ht="14.25">
      <c r="A240" s="3"/>
      <c r="B240" s="3"/>
      <c r="C240" s="3"/>
      <c r="D240" s="3"/>
      <c r="E240" s="3"/>
      <c r="F240" s="3"/>
      <c r="G240" s="3"/>
      <c r="H240" s="3"/>
      <c r="I240" s="3"/>
      <c r="J240" s="3"/>
      <c r="K240" s="3"/>
      <c r="L240" s="3"/>
      <c r="M240" s="3"/>
      <c r="N240" s="3"/>
    </row>
    <row r="241" spans="1:14" ht="14.25">
      <c r="A241" s="3"/>
      <c r="B241" s="3"/>
      <c r="C241" s="3"/>
      <c r="D241" s="3"/>
      <c r="E241" s="3"/>
      <c r="F241" s="3"/>
      <c r="G241" s="3"/>
      <c r="H241" s="3"/>
      <c r="I241" s="3"/>
      <c r="J241" s="3"/>
      <c r="K241" s="3"/>
      <c r="L241" s="3"/>
      <c r="M241" s="3"/>
      <c r="N241" s="3"/>
    </row>
    <row r="242" spans="1:14" ht="14.25">
      <c r="A242" s="3"/>
      <c r="B242" s="3"/>
      <c r="C242" s="3"/>
      <c r="D242" s="3"/>
      <c r="E242" s="3"/>
      <c r="F242" s="3"/>
      <c r="G242" s="3"/>
      <c r="H242" s="3"/>
      <c r="I242" s="3"/>
      <c r="J242" s="3"/>
      <c r="K242" s="3"/>
      <c r="L242" s="3"/>
      <c r="M242" s="3"/>
      <c r="N242" s="3"/>
    </row>
    <row r="243" spans="1:14" ht="14.25">
      <c r="A243" s="3"/>
      <c r="B243" s="3"/>
      <c r="C243" s="3"/>
      <c r="D243" s="3"/>
      <c r="E243" s="3"/>
      <c r="F243" s="3"/>
      <c r="G243" s="3"/>
      <c r="H243" s="3"/>
      <c r="I243" s="3"/>
      <c r="J243" s="3"/>
      <c r="K243" s="3"/>
      <c r="L243" s="3"/>
      <c r="M243" s="3"/>
      <c r="N243" s="3"/>
    </row>
    <row r="244" spans="1:14" ht="14.25">
      <c r="A244" s="3"/>
      <c r="B244" s="3"/>
      <c r="C244" s="3"/>
      <c r="D244" s="3"/>
      <c r="E244" s="3"/>
      <c r="F244" s="3"/>
      <c r="G244" s="3"/>
      <c r="H244" s="3"/>
      <c r="I244" s="3"/>
      <c r="J244" s="3"/>
      <c r="K244" s="3"/>
      <c r="L244" s="3"/>
      <c r="M244" s="3"/>
      <c r="N244" s="3"/>
    </row>
    <row r="245" spans="1:14" ht="14.25">
      <c r="A245" s="3"/>
      <c r="B245" s="3"/>
      <c r="C245" s="3"/>
      <c r="D245" s="3"/>
      <c r="E245" s="3"/>
      <c r="F245" s="3"/>
      <c r="G245" s="3"/>
      <c r="H245" s="3"/>
      <c r="I245" s="3"/>
      <c r="J245" s="3"/>
      <c r="K245" s="3"/>
      <c r="L245" s="3"/>
      <c r="M245" s="3"/>
      <c r="N245" s="3"/>
    </row>
    <row r="246" spans="1:14" ht="14.25">
      <c r="A246" s="3"/>
      <c r="B246" s="3"/>
      <c r="C246" s="3"/>
      <c r="D246" s="3"/>
      <c r="E246" s="3"/>
      <c r="F246" s="3"/>
      <c r="G246" s="3"/>
      <c r="H246" s="3"/>
      <c r="I246" s="3"/>
      <c r="J246" s="3"/>
      <c r="K246" s="3"/>
      <c r="L246" s="3"/>
      <c r="M246" s="3"/>
      <c r="N246" s="3"/>
    </row>
    <row r="247" spans="1:14" ht="14.25">
      <c r="A247" s="3"/>
      <c r="B247" s="3"/>
      <c r="C247" s="3"/>
      <c r="D247" s="3"/>
      <c r="E247" s="3"/>
      <c r="F247" s="3"/>
      <c r="G247" s="3"/>
      <c r="H247" s="3"/>
      <c r="I247" s="3"/>
      <c r="J247" s="3"/>
      <c r="K247" s="3"/>
      <c r="L247" s="3"/>
      <c r="M247" s="3"/>
      <c r="N247" s="3"/>
    </row>
    <row r="248" spans="1:14" ht="14.25">
      <c r="A248" s="3"/>
      <c r="B248" s="3"/>
      <c r="C248" s="3"/>
      <c r="D248" s="3"/>
      <c r="E248" s="3"/>
      <c r="F248" s="3"/>
      <c r="G248" s="3"/>
      <c r="H248" s="3"/>
      <c r="I248" s="3"/>
      <c r="J248" s="3"/>
      <c r="K248" s="3"/>
      <c r="L248" s="3"/>
      <c r="M248" s="3"/>
      <c r="N248" s="3"/>
    </row>
    <row r="249" spans="1:14" ht="14.25">
      <c r="A249" s="3"/>
      <c r="B249" s="3"/>
      <c r="C249" s="3"/>
      <c r="D249" s="3"/>
      <c r="E249" s="3"/>
      <c r="F249" s="3"/>
      <c r="G249" s="3"/>
      <c r="H249" s="3"/>
      <c r="I249" s="3"/>
      <c r="J249" s="3"/>
      <c r="K249" s="3"/>
      <c r="L249" s="3"/>
      <c r="M249" s="3"/>
      <c r="N249" s="3"/>
    </row>
    <row r="250" spans="1:14" ht="14.25">
      <c r="A250" s="3"/>
      <c r="B250" s="3"/>
      <c r="C250" s="3"/>
      <c r="D250" s="3"/>
      <c r="E250" s="3"/>
      <c r="F250" s="3"/>
      <c r="G250" s="3"/>
      <c r="H250" s="3"/>
      <c r="I250" s="3"/>
      <c r="J250" s="3"/>
      <c r="K250" s="3"/>
      <c r="L250" s="3"/>
      <c r="M250" s="3"/>
      <c r="N250" s="3"/>
    </row>
    <row r="251" spans="1:14" ht="14.25">
      <c r="A251" s="3"/>
      <c r="B251" s="3"/>
      <c r="C251" s="3"/>
      <c r="D251" s="3"/>
      <c r="E251" s="3"/>
      <c r="F251" s="3"/>
      <c r="G251" s="3"/>
      <c r="H251" s="3"/>
      <c r="I251" s="3"/>
      <c r="J251" s="3"/>
      <c r="K251" s="3"/>
      <c r="L251" s="3"/>
      <c r="M251" s="3"/>
      <c r="N251" s="3"/>
    </row>
    <row r="252" spans="1:14" ht="14.25">
      <c r="A252" s="3"/>
      <c r="B252" s="3"/>
      <c r="C252" s="3"/>
      <c r="D252" s="3"/>
      <c r="E252" s="3"/>
      <c r="F252" s="3"/>
      <c r="G252" s="3"/>
      <c r="H252" s="3"/>
      <c r="I252" s="3"/>
      <c r="J252" s="3"/>
      <c r="K252" s="3"/>
      <c r="L252" s="3"/>
      <c r="M252" s="3"/>
      <c r="N252" s="3"/>
    </row>
    <row r="253" spans="1:14" ht="14.25">
      <c r="A253" s="3"/>
      <c r="B253" s="3"/>
      <c r="C253" s="3"/>
      <c r="D253" s="3"/>
      <c r="E253" s="3"/>
      <c r="F253" s="3"/>
      <c r="G253" s="3"/>
      <c r="H253" s="3"/>
      <c r="I253" s="3"/>
      <c r="J253" s="3"/>
      <c r="K253" s="3"/>
      <c r="L253" s="3"/>
      <c r="M253" s="3"/>
      <c r="N253" s="3"/>
    </row>
    <row r="254" spans="1:14" ht="14.25">
      <c r="A254" s="3"/>
      <c r="B254" s="3"/>
      <c r="C254" s="3"/>
      <c r="D254" s="3"/>
      <c r="E254" s="3"/>
      <c r="F254" s="3"/>
      <c r="G254" s="3"/>
      <c r="H254" s="3"/>
      <c r="I254" s="3"/>
      <c r="J254" s="3"/>
      <c r="K254" s="3"/>
      <c r="L254" s="3"/>
      <c r="M254" s="3"/>
      <c r="N254" s="3"/>
    </row>
    <row r="255" spans="1:14" ht="14.25">
      <c r="A255" s="3"/>
      <c r="B255" s="3"/>
      <c r="C255" s="3"/>
      <c r="D255" s="3"/>
      <c r="E255" s="3"/>
      <c r="F255" s="3"/>
      <c r="G255" s="3"/>
      <c r="H255" s="3"/>
      <c r="I255" s="3"/>
      <c r="J255" s="3"/>
      <c r="K255" s="3"/>
      <c r="L255" s="3"/>
      <c r="M255" s="3"/>
      <c r="N255" s="3"/>
    </row>
    <row r="256" spans="1:14" ht="14.25">
      <c r="A256" s="3"/>
      <c r="B256" s="3"/>
      <c r="C256" s="3"/>
      <c r="D256" s="3"/>
      <c r="E256" s="3"/>
      <c r="F256" s="3"/>
      <c r="G256" s="3"/>
      <c r="H256" s="3"/>
      <c r="I256" s="3"/>
      <c r="J256" s="3"/>
      <c r="K256" s="3"/>
      <c r="L256" s="3"/>
      <c r="M256" s="3"/>
      <c r="N256" s="3"/>
    </row>
    <row r="257" spans="1:14" ht="14.25">
      <c r="A257" s="3"/>
      <c r="B257" s="3"/>
      <c r="C257" s="3"/>
      <c r="D257" s="3"/>
      <c r="E257" s="3"/>
      <c r="F257" s="3"/>
      <c r="G257" s="3"/>
      <c r="H257" s="3"/>
      <c r="I257" s="3"/>
      <c r="J257" s="3"/>
      <c r="K257" s="3"/>
      <c r="L257" s="3"/>
      <c r="M257" s="3"/>
      <c r="N257" s="3"/>
    </row>
    <row r="258" spans="1:14" ht="14.25">
      <c r="A258" s="3"/>
      <c r="B258" s="3"/>
      <c r="C258" s="3"/>
      <c r="D258" s="3"/>
      <c r="E258" s="3"/>
      <c r="F258" s="3"/>
      <c r="G258" s="3"/>
      <c r="H258" s="3"/>
      <c r="I258" s="3"/>
      <c r="J258" s="3"/>
      <c r="K258" s="3"/>
      <c r="L258" s="3"/>
      <c r="M258" s="3"/>
      <c r="N258" s="3"/>
    </row>
    <row r="259" spans="1:14" ht="14.25">
      <c r="A259" s="3"/>
      <c r="B259" s="3"/>
      <c r="C259" s="3"/>
      <c r="D259" s="3"/>
      <c r="E259" s="3"/>
      <c r="F259" s="3"/>
      <c r="G259" s="3"/>
      <c r="H259" s="3"/>
      <c r="I259" s="3"/>
      <c r="J259" s="3"/>
      <c r="K259" s="3"/>
      <c r="L259" s="3"/>
      <c r="M259" s="3"/>
      <c r="N259" s="3"/>
    </row>
    <row r="260" spans="1:14" ht="14.25">
      <c r="A260" s="3"/>
      <c r="B260" s="3"/>
      <c r="C260" s="3"/>
      <c r="D260" s="3"/>
      <c r="E260" s="3"/>
      <c r="F260" s="3"/>
      <c r="G260" s="3"/>
      <c r="H260" s="3"/>
      <c r="I260" s="3"/>
      <c r="J260" s="3"/>
      <c r="K260" s="3"/>
      <c r="L260" s="3"/>
      <c r="M260" s="3"/>
      <c r="N260" s="3"/>
    </row>
    <row r="261" spans="1:14" ht="14.25">
      <c r="A261" s="3"/>
      <c r="B261" s="3"/>
      <c r="C261" s="3"/>
      <c r="D261" s="3"/>
      <c r="E261" s="3"/>
      <c r="F261" s="3"/>
      <c r="G261" s="3"/>
      <c r="H261" s="3"/>
      <c r="I261" s="3"/>
      <c r="J261" s="3"/>
      <c r="K261" s="3"/>
      <c r="L261" s="3"/>
      <c r="M261" s="3"/>
      <c r="N261" s="3"/>
    </row>
    <row r="262" spans="1:14" ht="14.25">
      <c r="A262" s="3"/>
      <c r="B262" s="3"/>
      <c r="C262" s="3"/>
      <c r="D262" s="3"/>
      <c r="E262" s="3"/>
      <c r="F262" s="3"/>
      <c r="G262" s="3"/>
      <c r="H262" s="3"/>
      <c r="I262" s="3"/>
      <c r="J262" s="3"/>
      <c r="K262" s="3"/>
      <c r="L262" s="3"/>
      <c r="M262" s="3"/>
      <c r="N262" s="3"/>
    </row>
    <row r="263" spans="1:14" ht="14.25">
      <c r="A263" s="3"/>
      <c r="B263" s="3"/>
      <c r="C263" s="3"/>
      <c r="D263" s="3"/>
      <c r="E263" s="3"/>
      <c r="F263" s="3"/>
      <c r="G263" s="3"/>
      <c r="H263" s="3"/>
      <c r="I263" s="3"/>
      <c r="J263" s="3"/>
      <c r="K263" s="3"/>
      <c r="L263" s="3"/>
      <c r="M263" s="3"/>
      <c r="N263" s="3"/>
    </row>
    <row r="264" spans="1:14" ht="14.25">
      <c r="A264" s="3"/>
      <c r="B264" s="3"/>
      <c r="C264" s="3"/>
      <c r="D264" s="3"/>
      <c r="E264" s="3"/>
      <c r="F264" s="3"/>
      <c r="G264" s="3"/>
      <c r="H264" s="3"/>
      <c r="I264" s="3"/>
      <c r="J264" s="3"/>
      <c r="K264" s="3"/>
      <c r="L264" s="3"/>
      <c r="M264" s="3"/>
      <c r="N264" s="3"/>
    </row>
    <row r="265" spans="1:14" ht="14.25">
      <c r="A265" s="3"/>
      <c r="B265" s="3"/>
      <c r="C265" s="3"/>
      <c r="D265" s="3"/>
      <c r="E265" s="3"/>
      <c r="F265" s="3"/>
      <c r="G265" s="3"/>
      <c r="H265" s="3"/>
      <c r="I265" s="3"/>
      <c r="J265" s="3"/>
      <c r="K265" s="3"/>
      <c r="L265" s="3"/>
      <c r="M265" s="3"/>
      <c r="N265" s="3"/>
    </row>
    <row r="266" spans="1:14" ht="14.25">
      <c r="A266" s="3"/>
      <c r="B266" s="3"/>
      <c r="C266" s="3"/>
      <c r="D266" s="3"/>
      <c r="E266" s="3"/>
      <c r="F266" s="3"/>
      <c r="G266" s="3"/>
      <c r="H266" s="3"/>
      <c r="I266" s="3"/>
      <c r="J266" s="3"/>
      <c r="K266" s="3"/>
      <c r="L266" s="3"/>
      <c r="M266" s="3"/>
      <c r="N266" s="3"/>
    </row>
    <row r="267" spans="1:14" ht="14.25">
      <c r="A267" s="3"/>
      <c r="B267" s="3"/>
      <c r="C267" s="3"/>
      <c r="D267" s="3"/>
      <c r="E267" s="3"/>
      <c r="F267" s="3"/>
      <c r="G267" s="3"/>
      <c r="H267" s="3"/>
      <c r="I267" s="3"/>
      <c r="J267" s="3"/>
      <c r="K267" s="3"/>
      <c r="L267" s="3"/>
      <c r="M267" s="3"/>
      <c r="N267" s="3"/>
    </row>
    <row r="268" spans="1:14" ht="14.25">
      <c r="A268" s="3"/>
      <c r="B268" s="3"/>
      <c r="C268" s="3"/>
      <c r="D268" s="3"/>
      <c r="E268" s="3"/>
      <c r="F268" s="3"/>
      <c r="G268" s="3"/>
      <c r="H268" s="3"/>
      <c r="I268" s="3"/>
      <c r="J268" s="3"/>
      <c r="K268" s="3"/>
      <c r="L268" s="3"/>
      <c r="M268" s="3"/>
      <c r="N268" s="3"/>
    </row>
    <row r="269" spans="1:14" ht="14.25">
      <c r="A269" s="3"/>
      <c r="B269" s="3"/>
      <c r="C269" s="3"/>
      <c r="D269" s="3"/>
      <c r="E269" s="3"/>
      <c r="F269" s="3"/>
      <c r="G269" s="3"/>
      <c r="H269" s="3"/>
      <c r="I269" s="3"/>
      <c r="J269" s="3"/>
      <c r="K269" s="3"/>
      <c r="L269" s="3"/>
      <c r="M269" s="3"/>
      <c r="N269" s="3"/>
    </row>
    <row r="270" spans="1:14" ht="14.25">
      <c r="A270" s="3"/>
      <c r="B270" s="3"/>
      <c r="C270" s="3"/>
      <c r="D270" s="3"/>
      <c r="E270" s="3"/>
      <c r="F270" s="3"/>
      <c r="G270" s="3"/>
      <c r="H270" s="3"/>
      <c r="I270" s="3"/>
      <c r="J270" s="3"/>
      <c r="K270" s="3"/>
      <c r="L270" s="3"/>
      <c r="M270" s="3"/>
      <c r="N270" s="3"/>
    </row>
    <row r="271" spans="1:14" ht="14.25">
      <c r="A271" s="3"/>
      <c r="B271" s="3"/>
      <c r="C271" s="3"/>
      <c r="D271" s="3"/>
      <c r="E271" s="3"/>
      <c r="F271" s="3"/>
      <c r="G271" s="3"/>
      <c r="H271" s="3"/>
      <c r="I271" s="3"/>
      <c r="J271" s="3"/>
      <c r="K271" s="3"/>
      <c r="L271" s="3"/>
      <c r="M271" s="3"/>
      <c r="N271" s="3"/>
    </row>
    <row r="272" spans="1:14" ht="14.25">
      <c r="A272" s="3"/>
      <c r="B272" s="3"/>
      <c r="C272" s="3"/>
      <c r="D272" s="3"/>
      <c r="E272" s="3"/>
      <c r="F272" s="3"/>
      <c r="G272" s="3"/>
      <c r="H272" s="3"/>
      <c r="I272" s="3"/>
      <c r="J272" s="3"/>
      <c r="K272" s="3"/>
      <c r="L272" s="3"/>
      <c r="M272" s="3"/>
      <c r="N272" s="3"/>
    </row>
    <row r="273" spans="1:14" ht="14.25">
      <c r="A273" s="3"/>
      <c r="B273" s="3"/>
      <c r="C273" s="3"/>
      <c r="D273" s="3"/>
      <c r="E273" s="3"/>
      <c r="F273" s="3"/>
      <c r="G273" s="3"/>
      <c r="H273" s="3"/>
      <c r="I273" s="3"/>
      <c r="J273" s="3"/>
      <c r="K273" s="3"/>
      <c r="L273" s="3"/>
      <c r="M273" s="3"/>
      <c r="N273" s="3"/>
    </row>
    <row r="274" spans="1:14" ht="14.25">
      <c r="A274" s="3"/>
      <c r="B274" s="3"/>
      <c r="C274" s="3"/>
      <c r="D274" s="3"/>
      <c r="E274" s="3"/>
      <c r="F274" s="3"/>
      <c r="G274" s="3"/>
      <c r="H274" s="3"/>
      <c r="I274" s="3"/>
      <c r="J274" s="3"/>
      <c r="K274" s="3"/>
      <c r="L274" s="3"/>
      <c r="M274" s="3"/>
      <c r="N274" s="3"/>
    </row>
    <row r="275" spans="1:14" ht="14.25">
      <c r="A275" s="3"/>
      <c r="B275" s="3"/>
      <c r="C275" s="3"/>
      <c r="D275" s="3"/>
      <c r="E275" s="3"/>
      <c r="F275" s="3"/>
      <c r="G275" s="3"/>
      <c r="H275" s="3"/>
      <c r="I275" s="3"/>
      <c r="J275" s="3"/>
      <c r="K275" s="3"/>
      <c r="L275" s="3"/>
      <c r="M275" s="3"/>
      <c r="N275" s="3"/>
    </row>
    <row r="276" spans="1:14" ht="14.25">
      <c r="A276" s="3"/>
      <c r="B276" s="3"/>
      <c r="C276" s="3"/>
      <c r="D276" s="3"/>
      <c r="E276" s="3"/>
      <c r="F276" s="3"/>
      <c r="G276" s="3"/>
      <c r="H276" s="3"/>
      <c r="I276" s="3"/>
      <c r="J276" s="3"/>
      <c r="K276" s="3"/>
      <c r="L276" s="3"/>
      <c r="M276" s="3"/>
      <c r="N276" s="3"/>
    </row>
    <row r="277" spans="1:14" ht="14.25">
      <c r="A277" s="3"/>
      <c r="B277" s="3"/>
      <c r="C277" s="3"/>
      <c r="D277" s="3"/>
      <c r="E277" s="3"/>
      <c r="F277" s="3"/>
      <c r="G277" s="3"/>
      <c r="H277" s="3"/>
      <c r="I277" s="3"/>
      <c r="J277" s="3"/>
      <c r="K277" s="3"/>
      <c r="L277" s="3"/>
      <c r="M277" s="3"/>
      <c r="N277" s="3"/>
    </row>
    <row r="278" spans="1:14" ht="14.25">
      <c r="A278" s="3"/>
      <c r="B278" s="3"/>
      <c r="C278" s="3"/>
      <c r="D278" s="3"/>
      <c r="E278" s="3"/>
      <c r="F278" s="3"/>
      <c r="G278" s="3"/>
      <c r="H278" s="3"/>
      <c r="I278" s="3"/>
      <c r="J278" s="3"/>
      <c r="K278" s="3"/>
      <c r="L278" s="3"/>
      <c r="M278" s="3"/>
      <c r="N278" s="3"/>
    </row>
    <row r="279" spans="1:14" ht="14.25">
      <c r="A279" s="3"/>
      <c r="B279" s="3"/>
      <c r="C279" s="3"/>
      <c r="D279" s="3"/>
      <c r="E279" s="3"/>
      <c r="F279" s="3"/>
      <c r="G279" s="3"/>
      <c r="H279" s="3"/>
      <c r="I279" s="3"/>
      <c r="J279" s="3"/>
      <c r="K279" s="3"/>
      <c r="L279" s="3"/>
      <c r="M279" s="3"/>
      <c r="N279" s="3"/>
    </row>
    <row r="280" spans="1:14" ht="14.25">
      <c r="A280" s="3"/>
      <c r="B280" s="3"/>
      <c r="C280" s="3"/>
      <c r="D280" s="3"/>
      <c r="E280" s="3"/>
      <c r="F280" s="3"/>
      <c r="G280" s="3"/>
      <c r="H280" s="3"/>
      <c r="I280" s="3"/>
      <c r="J280" s="3"/>
      <c r="K280" s="3"/>
      <c r="L280" s="3"/>
      <c r="M280" s="3"/>
      <c r="N280" s="3"/>
    </row>
    <row r="281" spans="1:14" ht="14.25">
      <c r="A281" s="3"/>
      <c r="B281" s="3"/>
      <c r="C281" s="3"/>
      <c r="D281" s="3"/>
      <c r="E281" s="3"/>
      <c r="F281" s="3"/>
      <c r="G281" s="3"/>
      <c r="H281" s="3"/>
      <c r="I281" s="3"/>
      <c r="J281" s="3"/>
      <c r="K281" s="3"/>
      <c r="L281" s="3"/>
      <c r="M281" s="3"/>
      <c r="N281" s="3"/>
    </row>
    <row r="282" spans="1:14" ht="14.25">
      <c r="A282" s="3"/>
      <c r="B282" s="3"/>
      <c r="C282" s="3"/>
      <c r="D282" s="3"/>
      <c r="E282" s="3"/>
      <c r="F282" s="3"/>
      <c r="G282" s="3"/>
      <c r="H282" s="3"/>
      <c r="I282" s="3"/>
      <c r="J282" s="3"/>
      <c r="K282" s="3"/>
      <c r="L282" s="3"/>
      <c r="M282" s="3"/>
      <c r="N282" s="3"/>
    </row>
    <row r="283" spans="1:14" ht="14.25">
      <c r="A283" s="3"/>
      <c r="B283" s="3"/>
      <c r="C283" s="3"/>
      <c r="D283" s="3"/>
      <c r="E283" s="3"/>
      <c r="F283" s="3"/>
      <c r="G283" s="3"/>
      <c r="H283" s="3"/>
      <c r="I283" s="3"/>
      <c r="J283" s="3"/>
      <c r="K283" s="3"/>
      <c r="L283" s="3"/>
      <c r="M283" s="3"/>
      <c r="N283" s="3"/>
    </row>
    <row r="284" spans="1:14" ht="14.25">
      <c r="A284" s="3"/>
      <c r="B284" s="3"/>
      <c r="C284" s="3"/>
      <c r="D284" s="3"/>
      <c r="E284" s="3"/>
      <c r="F284" s="3"/>
      <c r="G284" s="3"/>
      <c r="H284" s="3"/>
      <c r="I284" s="3"/>
      <c r="J284" s="3"/>
      <c r="K284" s="3"/>
      <c r="L284" s="3"/>
      <c r="M284" s="3"/>
      <c r="N284" s="3"/>
    </row>
    <row r="285" spans="1:14" ht="14.25">
      <c r="A285" s="3"/>
      <c r="B285" s="3"/>
      <c r="C285" s="3"/>
      <c r="D285" s="3"/>
      <c r="E285" s="3"/>
      <c r="F285" s="3"/>
      <c r="G285" s="3"/>
      <c r="H285" s="3"/>
      <c r="I285" s="3"/>
      <c r="J285" s="3"/>
      <c r="K285" s="3"/>
      <c r="L285" s="3"/>
      <c r="M285" s="3"/>
      <c r="N285" s="3"/>
    </row>
    <row r="286" spans="1:14" ht="14.25">
      <c r="A286" s="3"/>
      <c r="B286" s="3"/>
      <c r="C286" s="3"/>
      <c r="D286" s="3"/>
      <c r="E286" s="3"/>
      <c r="F286" s="3"/>
      <c r="G286" s="3"/>
      <c r="H286" s="3"/>
      <c r="I286" s="3"/>
      <c r="J286" s="3"/>
      <c r="K286" s="3"/>
      <c r="L286" s="3"/>
      <c r="M286" s="3"/>
      <c r="N286" s="3"/>
    </row>
    <row r="287" spans="1:14" ht="14.25">
      <c r="A287" s="3"/>
      <c r="B287" s="3"/>
      <c r="C287" s="3"/>
      <c r="D287" s="3"/>
      <c r="E287" s="3"/>
      <c r="F287" s="3"/>
      <c r="G287" s="3"/>
      <c r="H287" s="3"/>
      <c r="I287" s="3"/>
      <c r="J287" s="3"/>
      <c r="K287" s="3"/>
      <c r="L287" s="3"/>
      <c r="M287" s="3"/>
      <c r="N287" s="3"/>
    </row>
    <row r="288" spans="1:14" ht="14.25">
      <c r="A288" s="3"/>
      <c r="B288" s="3"/>
      <c r="C288" s="3"/>
      <c r="D288" s="3"/>
      <c r="E288" s="3"/>
      <c r="F288" s="3"/>
      <c r="G288" s="3"/>
      <c r="H288" s="3"/>
      <c r="I288" s="3"/>
      <c r="J288" s="3"/>
      <c r="K288" s="3"/>
      <c r="L288" s="3"/>
      <c r="M288" s="3"/>
      <c r="N288" s="3"/>
    </row>
    <row r="289" spans="1:14" ht="14.25">
      <c r="A289" s="3"/>
      <c r="B289" s="3"/>
      <c r="C289" s="3"/>
      <c r="D289" s="3"/>
      <c r="E289" s="3"/>
      <c r="F289" s="3"/>
      <c r="G289" s="3"/>
      <c r="H289" s="3"/>
      <c r="I289" s="3"/>
      <c r="J289" s="3"/>
      <c r="K289" s="3"/>
      <c r="L289" s="3"/>
      <c r="M289" s="3"/>
      <c r="N289" s="3"/>
    </row>
    <row r="290" spans="1:14" ht="14.25">
      <c r="A290" s="3"/>
      <c r="B290" s="3"/>
      <c r="C290" s="3"/>
      <c r="D290" s="3"/>
      <c r="E290" s="3"/>
      <c r="F290" s="3"/>
      <c r="G290" s="3"/>
      <c r="H290" s="3"/>
      <c r="I290" s="3"/>
      <c r="J290" s="3"/>
      <c r="K290" s="3"/>
      <c r="L290" s="3"/>
      <c r="M290" s="3"/>
      <c r="N290" s="3"/>
    </row>
    <row r="291" spans="1:14" ht="14.25">
      <c r="A291" s="3"/>
      <c r="B291" s="3"/>
      <c r="C291" s="3"/>
      <c r="D291" s="3"/>
      <c r="E291" s="3"/>
      <c r="F291" s="3"/>
      <c r="G291" s="3"/>
      <c r="H291" s="3"/>
      <c r="I291" s="3"/>
      <c r="J291" s="3"/>
      <c r="K291" s="3"/>
      <c r="L291" s="3"/>
      <c r="M291" s="3"/>
      <c r="N291" s="3"/>
    </row>
    <row r="292" spans="1:14" ht="14.25">
      <c r="A292" s="3"/>
      <c r="B292" s="3"/>
      <c r="C292" s="3"/>
      <c r="D292" s="3"/>
      <c r="E292" s="3"/>
      <c r="F292" s="3"/>
      <c r="G292" s="3"/>
      <c r="H292" s="3"/>
      <c r="I292" s="3"/>
      <c r="J292" s="3"/>
      <c r="K292" s="3"/>
      <c r="L292" s="3"/>
      <c r="M292" s="3"/>
      <c r="N292" s="3"/>
    </row>
    <row r="293" spans="1:14" ht="14.25">
      <c r="A293" s="3"/>
      <c r="B293" s="3"/>
      <c r="C293" s="3"/>
      <c r="D293" s="3"/>
      <c r="E293" s="3"/>
      <c r="F293" s="3"/>
      <c r="G293" s="3"/>
      <c r="H293" s="3"/>
      <c r="I293" s="3"/>
      <c r="J293" s="3"/>
      <c r="K293" s="3"/>
      <c r="L293" s="3"/>
      <c r="M293" s="3"/>
      <c r="N293" s="3"/>
    </row>
    <row r="294" spans="1:14" ht="14.25">
      <c r="A294" s="3"/>
      <c r="B294" s="3"/>
      <c r="C294" s="3"/>
      <c r="D294" s="3"/>
      <c r="E294" s="3"/>
      <c r="F294" s="3"/>
      <c r="G294" s="3"/>
      <c r="H294" s="3"/>
      <c r="I294" s="3"/>
      <c r="J294" s="3"/>
      <c r="K294" s="3"/>
      <c r="L294" s="3"/>
      <c r="M294" s="3"/>
      <c r="N294" s="3"/>
    </row>
    <row r="295" spans="1:14" ht="14.25">
      <c r="A295" s="3"/>
      <c r="B295" s="3"/>
      <c r="C295" s="3"/>
      <c r="D295" s="3"/>
      <c r="E295" s="3"/>
      <c r="F295" s="3"/>
      <c r="G295" s="3"/>
      <c r="H295" s="3"/>
      <c r="I295" s="3"/>
      <c r="J295" s="3"/>
      <c r="K295" s="3"/>
      <c r="L295" s="3"/>
      <c r="M295" s="3"/>
      <c r="N295" s="3"/>
    </row>
    <row r="296" spans="1:14" ht="14.25">
      <c r="A296" s="3"/>
      <c r="B296" s="3"/>
      <c r="C296" s="3"/>
      <c r="D296" s="3"/>
      <c r="E296" s="3"/>
      <c r="F296" s="3"/>
      <c r="G296" s="3"/>
      <c r="H296" s="3"/>
      <c r="I296" s="3"/>
      <c r="J296" s="3"/>
      <c r="K296" s="3"/>
      <c r="L296" s="3"/>
      <c r="M296" s="3"/>
      <c r="N296" s="3"/>
    </row>
    <row r="297" spans="1:14" ht="14.25">
      <c r="A297" s="3"/>
      <c r="B297" s="3"/>
      <c r="C297" s="3"/>
      <c r="D297" s="3"/>
      <c r="E297" s="3"/>
      <c r="F297" s="3"/>
      <c r="G297" s="3"/>
      <c r="H297" s="3"/>
      <c r="I297" s="3"/>
      <c r="J297" s="3"/>
      <c r="K297" s="3"/>
      <c r="L297" s="3"/>
      <c r="M297" s="3"/>
      <c r="N297" s="3"/>
    </row>
    <row r="298" spans="1:14" ht="14.25">
      <c r="A298" s="3"/>
      <c r="B298" s="3"/>
      <c r="C298" s="3"/>
      <c r="D298" s="3"/>
      <c r="E298" s="3"/>
      <c r="F298" s="3"/>
      <c r="G298" s="3"/>
      <c r="H298" s="3"/>
      <c r="I298" s="3"/>
      <c r="J298" s="3"/>
      <c r="K298" s="3"/>
      <c r="L298" s="3"/>
      <c r="M298" s="3"/>
      <c r="N298" s="3"/>
    </row>
    <row r="299" spans="1:14" ht="14.25">
      <c r="A299" s="3"/>
      <c r="B299" s="3"/>
      <c r="C299" s="3"/>
      <c r="D299" s="3"/>
      <c r="E299" s="3"/>
      <c r="F299" s="3"/>
      <c r="G299" s="3"/>
      <c r="H299" s="3"/>
      <c r="I299" s="3"/>
      <c r="J299" s="3"/>
      <c r="K299" s="3"/>
      <c r="L299" s="3"/>
      <c r="M299" s="3"/>
      <c r="N299" s="3"/>
    </row>
    <row r="300" spans="1:14" ht="14.25">
      <c r="A300" s="3"/>
      <c r="B300" s="3"/>
      <c r="C300" s="3"/>
      <c r="D300" s="3"/>
      <c r="E300" s="3"/>
      <c r="F300" s="3"/>
      <c r="G300" s="3"/>
      <c r="H300" s="3"/>
      <c r="I300" s="3"/>
      <c r="J300" s="3"/>
      <c r="K300" s="3"/>
      <c r="L300" s="3"/>
      <c r="M300" s="3"/>
      <c r="N300" s="3"/>
    </row>
    <row r="301" spans="1:14" ht="14.25">
      <c r="A301" s="3"/>
      <c r="B301" s="3"/>
      <c r="C301" s="3"/>
      <c r="D301" s="3"/>
      <c r="E301" s="3"/>
      <c r="F301" s="3"/>
      <c r="G301" s="3"/>
      <c r="H301" s="3"/>
      <c r="I301" s="3"/>
      <c r="J301" s="3"/>
      <c r="K301" s="3"/>
      <c r="L301" s="3"/>
      <c r="M301" s="3"/>
      <c r="N301" s="3"/>
    </row>
    <row r="302" spans="1:14" ht="14.25">
      <c r="A302" s="3"/>
      <c r="B302" s="3"/>
      <c r="C302" s="3"/>
      <c r="D302" s="3"/>
      <c r="E302" s="3"/>
      <c r="F302" s="3"/>
      <c r="G302" s="3"/>
      <c r="H302" s="3"/>
      <c r="I302" s="3"/>
      <c r="J302" s="3"/>
      <c r="K302" s="3"/>
      <c r="L302" s="3"/>
      <c r="M302" s="3"/>
      <c r="N302" s="3"/>
    </row>
    <row r="303" spans="1:14" ht="14.25">
      <c r="A303" s="3"/>
      <c r="B303" s="3"/>
      <c r="C303" s="3"/>
      <c r="D303" s="3"/>
      <c r="E303" s="3"/>
      <c r="F303" s="3"/>
      <c r="G303" s="3"/>
      <c r="H303" s="3"/>
      <c r="I303" s="3"/>
      <c r="J303" s="3"/>
      <c r="K303" s="3"/>
      <c r="L303" s="3"/>
      <c r="M303" s="3"/>
      <c r="N303" s="3"/>
    </row>
    <row r="304" spans="1:14" ht="14.25">
      <c r="A304" s="3"/>
      <c r="B304" s="3"/>
      <c r="C304" s="3"/>
      <c r="D304" s="3"/>
      <c r="E304" s="3"/>
      <c r="F304" s="3"/>
      <c r="G304" s="3"/>
      <c r="H304" s="3"/>
      <c r="I304" s="3"/>
      <c r="J304" s="3"/>
      <c r="K304" s="3"/>
      <c r="L304" s="3"/>
      <c r="M304" s="3"/>
      <c r="N304" s="3"/>
    </row>
    <row r="305" spans="1:14" ht="14.25">
      <c r="A305" s="3"/>
      <c r="B305" s="3"/>
      <c r="C305" s="3"/>
      <c r="D305" s="3"/>
      <c r="E305" s="3"/>
      <c r="F305" s="3"/>
      <c r="G305" s="3"/>
      <c r="H305" s="3"/>
      <c r="I305" s="3"/>
      <c r="J305" s="3"/>
      <c r="K305" s="3"/>
      <c r="L305" s="3"/>
      <c r="M305" s="3"/>
      <c r="N305" s="3"/>
    </row>
    <row r="306" spans="1:14" ht="14.25">
      <c r="A306" s="3"/>
      <c r="B306" s="3"/>
      <c r="C306" s="3"/>
      <c r="D306" s="3"/>
      <c r="E306" s="3"/>
      <c r="F306" s="3"/>
      <c r="G306" s="3"/>
      <c r="H306" s="3"/>
      <c r="I306" s="3"/>
      <c r="J306" s="3"/>
      <c r="K306" s="3"/>
      <c r="L306" s="3"/>
      <c r="M306" s="3"/>
      <c r="N306" s="3"/>
    </row>
    <row r="307" spans="1:14" ht="14.25">
      <c r="A307" s="3"/>
      <c r="B307" s="3"/>
      <c r="C307" s="3"/>
      <c r="D307" s="3"/>
      <c r="E307" s="3"/>
      <c r="F307" s="3"/>
      <c r="G307" s="3"/>
      <c r="H307" s="3"/>
      <c r="I307" s="3"/>
      <c r="J307" s="3"/>
      <c r="K307" s="3"/>
      <c r="L307" s="3"/>
      <c r="M307" s="3"/>
      <c r="N307" s="3"/>
    </row>
    <row r="308" spans="1:14" ht="14.25">
      <c r="A308" s="3"/>
      <c r="B308" s="3"/>
      <c r="C308" s="3"/>
      <c r="D308" s="3"/>
      <c r="E308" s="3"/>
      <c r="F308" s="3"/>
      <c r="G308" s="3"/>
      <c r="H308" s="3"/>
      <c r="I308" s="3"/>
      <c r="J308" s="3"/>
      <c r="K308" s="3"/>
      <c r="L308" s="3"/>
      <c r="M308" s="3"/>
      <c r="N308" s="3"/>
    </row>
    <row r="309" spans="1:14" ht="14.25">
      <c r="A309" s="3"/>
      <c r="B309" s="3"/>
      <c r="C309" s="3"/>
      <c r="D309" s="3"/>
      <c r="E309" s="3"/>
      <c r="F309" s="3"/>
      <c r="G309" s="3"/>
      <c r="H309" s="3"/>
      <c r="I309" s="3"/>
      <c r="J309" s="3"/>
      <c r="K309" s="3"/>
      <c r="L309" s="3"/>
      <c r="M309" s="3"/>
      <c r="N309" s="3"/>
    </row>
    <row r="65518" ht="14.25">
      <c r="C65518" s="2" t="e">
        <f>((C65514/C65501)-1)*100</f>
        <v>#DIV/0!</v>
      </c>
    </row>
  </sheetData>
  <sheetProtection/>
  <mergeCells count="12">
    <mergeCell ref="N1:O1"/>
    <mergeCell ref="C7:E7"/>
    <mergeCell ref="O7:O10"/>
    <mergeCell ref="E9:E10"/>
    <mergeCell ref="A4:O5"/>
    <mergeCell ref="A11:A22"/>
    <mergeCell ref="A9:B9"/>
    <mergeCell ref="F9:H9"/>
    <mergeCell ref="C9:C10"/>
    <mergeCell ref="D9:D10"/>
    <mergeCell ref="F7:N8"/>
    <mergeCell ref="I9:K9"/>
  </mergeCells>
  <conditionalFormatting sqref="A32:B32 P32:IV32 A35:B35 P35:IV35">
    <cfRule type="cellIs" priority="1" dxfId="68" operator="lessThan" stopIfTrue="1">
      <formula>0</formula>
    </cfRule>
  </conditionalFormatting>
  <conditionalFormatting sqref="C31:O35">
    <cfRule type="cellIs" priority="2" dxfId="69" operator="lessThan" stopIfTrue="1">
      <formula>0</formula>
    </cfRule>
    <cfRule type="cellIs" priority="3" dxfId="70" operator="greaterThanOrEqual" stopIfTrue="1">
      <formula>0</formula>
    </cfRule>
  </conditionalFormatting>
  <hyperlinks>
    <hyperlink ref="N1" location="INDICE!A1" display="Volver al Indice"/>
  </hyperlinks>
  <printOptions/>
  <pageMargins left="0.2" right="0.03937007874015748" top="0.29" bottom="0.11811023622047245" header="0.07874015748031496" footer="0.07874015748031496"/>
  <pageSetup horizontalDpi="600" verticalDpi="600" orientation="landscape" scale="90" r:id="rId1"/>
</worksheet>
</file>

<file path=xl/worksheets/sheet4.xml><?xml version="1.0" encoding="utf-8"?>
<worksheet xmlns="http://schemas.openxmlformats.org/spreadsheetml/2006/main" xmlns:r="http://schemas.openxmlformats.org/officeDocument/2006/relationships">
  <sheetPr transitionEvaluation="1" transitionEntry="1"/>
  <dimension ref="A1:Q65518"/>
  <sheetViews>
    <sheetView showGridLines="0" zoomScale="88" zoomScaleNormal="88" zoomScalePageLayoutView="0" workbookViewId="0" topLeftCell="A1">
      <selection activeCell="O1" sqref="O1"/>
    </sheetView>
  </sheetViews>
  <sheetFormatPr defaultColWidth="11.421875" defaultRowHeight="15"/>
  <cols>
    <col min="1" max="1" width="9.8515625" style="1" customWidth="1"/>
    <col min="2" max="2" width="22.00390625" style="1" customWidth="1"/>
    <col min="3" max="3" width="10.421875" style="1" customWidth="1"/>
    <col min="4" max="4" width="9.140625" style="1" customWidth="1"/>
    <col min="5" max="5" width="9.28125" style="1" customWidth="1"/>
    <col min="6" max="6" width="10.8515625" style="1" customWidth="1"/>
    <col min="7" max="7" width="10.00390625" style="1" customWidth="1"/>
    <col min="8" max="8" width="10.57421875" style="1" customWidth="1"/>
    <col min="9" max="9" width="9.57421875" style="1" customWidth="1"/>
    <col min="10" max="10" width="10.421875" style="1" customWidth="1"/>
    <col min="11" max="11" width="8.00390625" style="1" customWidth="1"/>
    <col min="12" max="12" width="9.421875" style="1" customWidth="1"/>
    <col min="13" max="13" width="10.8515625" style="1" customWidth="1"/>
    <col min="14" max="14" width="9.57421875" style="1" customWidth="1"/>
    <col min="15" max="15" width="12.28125" style="1" customWidth="1"/>
    <col min="16" max="16384" width="11.00390625" style="1" customWidth="1"/>
  </cols>
  <sheetData>
    <row r="1" ht="22.5" customHeight="1" thickBot="1">
      <c r="O1" s="177" t="s">
        <v>28</v>
      </c>
    </row>
    <row r="2" ht="5.25" customHeight="1"/>
    <row r="3" ht="4.5" customHeight="1" thickBot="1"/>
    <row r="4" spans="1:15" ht="13.5" customHeight="1" thickTop="1">
      <c r="A4" s="549" t="s">
        <v>33</v>
      </c>
      <c r="B4" s="550"/>
      <c r="C4" s="550"/>
      <c r="D4" s="550"/>
      <c r="E4" s="550"/>
      <c r="F4" s="550"/>
      <c r="G4" s="550"/>
      <c r="H4" s="550"/>
      <c r="I4" s="550"/>
      <c r="J4" s="550"/>
      <c r="K4" s="550"/>
      <c r="L4" s="550"/>
      <c r="M4" s="550"/>
      <c r="N4" s="550"/>
      <c r="O4" s="551"/>
    </row>
    <row r="5" spans="1:15" ht="12.75" customHeight="1">
      <c r="A5" s="552"/>
      <c r="B5" s="553"/>
      <c r="C5" s="553"/>
      <c r="D5" s="553"/>
      <c r="E5" s="553"/>
      <c r="F5" s="553"/>
      <c r="G5" s="553"/>
      <c r="H5" s="553"/>
      <c r="I5" s="553"/>
      <c r="J5" s="553"/>
      <c r="K5" s="553"/>
      <c r="L5" s="553"/>
      <c r="M5" s="553"/>
      <c r="N5" s="553"/>
      <c r="O5" s="554"/>
    </row>
    <row r="6" spans="1:15" ht="5.25" customHeight="1" thickBot="1">
      <c r="A6" s="131"/>
      <c r="B6" s="130"/>
      <c r="C6" s="130"/>
      <c r="D6" s="130"/>
      <c r="E6" s="130"/>
      <c r="F6" s="130"/>
      <c r="G6" s="130"/>
      <c r="H6" s="130"/>
      <c r="I6" s="130"/>
      <c r="J6" s="130"/>
      <c r="K6" s="130"/>
      <c r="L6" s="130"/>
      <c r="M6" s="130"/>
      <c r="N6" s="130"/>
      <c r="O6" s="129"/>
    </row>
    <row r="7" spans="1:15" ht="16.5" customHeight="1" thickTop="1">
      <c r="A7" s="128"/>
      <c r="B7" s="127"/>
      <c r="C7" s="532" t="s">
        <v>26</v>
      </c>
      <c r="D7" s="533"/>
      <c r="E7" s="542"/>
      <c r="F7" s="538" t="s">
        <v>25</v>
      </c>
      <c r="G7" s="539"/>
      <c r="H7" s="539"/>
      <c r="I7" s="539"/>
      <c r="J7" s="539"/>
      <c r="K7" s="539"/>
      <c r="L7" s="539"/>
      <c r="M7" s="539"/>
      <c r="N7" s="557"/>
      <c r="O7" s="544" t="s">
        <v>24</v>
      </c>
    </row>
    <row r="8" spans="1:15" ht="3.75" customHeight="1" thickBot="1">
      <c r="A8" s="126"/>
      <c r="B8" s="125"/>
      <c r="C8" s="124"/>
      <c r="D8" s="123"/>
      <c r="E8" s="122"/>
      <c r="F8" s="540"/>
      <c r="G8" s="541"/>
      <c r="H8" s="541"/>
      <c r="I8" s="541"/>
      <c r="J8" s="541"/>
      <c r="K8" s="541"/>
      <c r="L8" s="541"/>
      <c r="M8" s="541"/>
      <c r="N8" s="558"/>
      <c r="O8" s="545"/>
    </row>
    <row r="9" spans="1:15" ht="21.75" customHeight="1" thickBot="1" thickTop="1">
      <c r="A9" s="530" t="s">
        <v>23</v>
      </c>
      <c r="B9" s="531"/>
      <c r="C9" s="534" t="s">
        <v>22</v>
      </c>
      <c r="D9" s="555" t="s">
        <v>21</v>
      </c>
      <c r="E9" s="547" t="s">
        <v>17</v>
      </c>
      <c r="F9" s="532" t="s">
        <v>22</v>
      </c>
      <c r="G9" s="533"/>
      <c r="H9" s="533"/>
      <c r="I9" s="532" t="s">
        <v>21</v>
      </c>
      <c r="J9" s="533"/>
      <c r="K9" s="542"/>
      <c r="L9" s="176" t="s">
        <v>20</v>
      </c>
      <c r="M9" s="121"/>
      <c r="N9" s="175"/>
      <c r="O9" s="545"/>
    </row>
    <row r="10" spans="1:15" s="114" customFormat="1" ht="18.75" customHeight="1" thickBot="1">
      <c r="A10" s="120"/>
      <c r="B10" s="119"/>
      <c r="C10" s="535"/>
      <c r="D10" s="556"/>
      <c r="E10" s="548"/>
      <c r="F10" s="117" t="s">
        <v>32</v>
      </c>
      <c r="G10" s="116" t="s">
        <v>31</v>
      </c>
      <c r="H10" s="115" t="s">
        <v>17</v>
      </c>
      <c r="I10" s="117" t="s">
        <v>32</v>
      </c>
      <c r="J10" s="116" t="s">
        <v>31</v>
      </c>
      <c r="K10" s="118" t="s">
        <v>17</v>
      </c>
      <c r="L10" s="117" t="s">
        <v>32</v>
      </c>
      <c r="M10" s="116" t="s">
        <v>31</v>
      </c>
      <c r="N10" s="118" t="s">
        <v>17</v>
      </c>
      <c r="O10" s="546"/>
    </row>
    <row r="11" spans="1:15" ht="18" customHeight="1" thickTop="1">
      <c r="A11" s="526">
        <v>2010</v>
      </c>
      <c r="B11" s="90" t="s">
        <v>7</v>
      </c>
      <c r="C11" s="172">
        <v>8090.238000000006</v>
      </c>
      <c r="D11" s="174">
        <v>584.6590000000001</v>
      </c>
      <c r="E11" s="173">
        <f aca="true" t="shared" si="0" ref="E11:E27">D11+C11</f>
        <v>8674.897000000006</v>
      </c>
      <c r="F11" s="172">
        <v>27202.813</v>
      </c>
      <c r="G11" s="171">
        <v>14730.411000000002</v>
      </c>
      <c r="H11" s="166">
        <f aca="true" t="shared" si="1" ref="H11:H22">G11+F11</f>
        <v>41933.224</v>
      </c>
      <c r="I11" s="170">
        <v>1365.797</v>
      </c>
      <c r="J11" s="169">
        <v>764.2950000000002</v>
      </c>
      <c r="K11" s="166">
        <f aca="true" t="shared" si="2" ref="K11:K22">J11+I11</f>
        <v>2130.092</v>
      </c>
      <c r="L11" s="168">
        <f aca="true" t="shared" si="3" ref="L11:L26">I11+F11</f>
        <v>28568.609999999997</v>
      </c>
      <c r="M11" s="167">
        <f aca="true" t="shared" si="4" ref="M11:M26">J11+G11</f>
        <v>15494.706000000002</v>
      </c>
      <c r="N11" s="166">
        <f aca="true" t="shared" si="5" ref="N11:N26">K11+H11</f>
        <v>44063.316</v>
      </c>
      <c r="O11" s="104">
        <f aca="true" t="shared" si="6" ref="O11:O26">N11+E11</f>
        <v>52738.213</v>
      </c>
    </row>
    <row r="12" spans="1:15" s="102" customFormat="1" ht="18" customHeight="1">
      <c r="A12" s="527"/>
      <c r="B12" s="90" t="s">
        <v>6</v>
      </c>
      <c r="C12" s="163">
        <v>9067.103999999994</v>
      </c>
      <c r="D12" s="165">
        <v>1075.9270000000006</v>
      </c>
      <c r="E12" s="164">
        <f t="shared" si="0"/>
        <v>10143.030999999995</v>
      </c>
      <c r="F12" s="163">
        <v>23610.193999999992</v>
      </c>
      <c r="G12" s="162">
        <v>14199.845</v>
      </c>
      <c r="H12" s="157">
        <f t="shared" si="1"/>
        <v>37810.03899999999</v>
      </c>
      <c r="I12" s="161">
        <v>1695.424</v>
      </c>
      <c r="J12" s="160">
        <v>828.6</v>
      </c>
      <c r="K12" s="157">
        <f t="shared" si="2"/>
        <v>2524.024</v>
      </c>
      <c r="L12" s="159">
        <f t="shared" si="3"/>
        <v>25305.61799999999</v>
      </c>
      <c r="M12" s="158">
        <f t="shared" si="4"/>
        <v>15028.445</v>
      </c>
      <c r="N12" s="157">
        <f t="shared" si="5"/>
        <v>40334.06299999999</v>
      </c>
      <c r="O12" s="81">
        <f t="shared" si="6"/>
        <v>50477.09399999998</v>
      </c>
    </row>
    <row r="13" spans="1:15" s="480" customFormat="1" ht="18" customHeight="1">
      <c r="A13" s="527"/>
      <c r="B13" s="90" t="s">
        <v>5</v>
      </c>
      <c r="C13" s="163">
        <v>10275.501000000002</v>
      </c>
      <c r="D13" s="165">
        <v>1345.5129999999988</v>
      </c>
      <c r="E13" s="164">
        <f t="shared" si="0"/>
        <v>11621.014000000001</v>
      </c>
      <c r="F13" s="163">
        <v>25469.94800000001</v>
      </c>
      <c r="G13" s="162">
        <v>17712.388999999992</v>
      </c>
      <c r="H13" s="157">
        <f t="shared" si="1"/>
        <v>43182.337</v>
      </c>
      <c r="I13" s="159">
        <v>3033.316</v>
      </c>
      <c r="J13" s="160">
        <v>1441.577</v>
      </c>
      <c r="K13" s="157">
        <f t="shared" si="2"/>
        <v>4474.893</v>
      </c>
      <c r="L13" s="159">
        <f t="shared" si="3"/>
        <v>28503.26400000001</v>
      </c>
      <c r="M13" s="158">
        <f t="shared" si="4"/>
        <v>19153.965999999993</v>
      </c>
      <c r="N13" s="157">
        <f t="shared" si="5"/>
        <v>47657.229999999996</v>
      </c>
      <c r="O13" s="81">
        <f t="shared" si="6"/>
        <v>59278.244</v>
      </c>
    </row>
    <row r="14" spans="1:15" ht="18" customHeight="1">
      <c r="A14" s="527"/>
      <c r="B14" s="90" t="s">
        <v>16</v>
      </c>
      <c r="C14" s="163">
        <v>8755.342999999995</v>
      </c>
      <c r="D14" s="165">
        <v>1199.902999999999</v>
      </c>
      <c r="E14" s="164">
        <f t="shared" si="0"/>
        <v>9955.245999999994</v>
      </c>
      <c r="F14" s="163">
        <v>28187.765999999985</v>
      </c>
      <c r="G14" s="162">
        <v>16365.850000000002</v>
      </c>
      <c r="H14" s="157">
        <f t="shared" si="1"/>
        <v>44553.61599999999</v>
      </c>
      <c r="I14" s="161">
        <v>5513.469</v>
      </c>
      <c r="J14" s="160">
        <v>1443.675</v>
      </c>
      <c r="K14" s="157">
        <f t="shared" si="2"/>
        <v>6957.144</v>
      </c>
      <c r="L14" s="159">
        <f t="shared" si="3"/>
        <v>33701.234999999986</v>
      </c>
      <c r="M14" s="158">
        <f t="shared" si="4"/>
        <v>17809.525</v>
      </c>
      <c r="N14" s="157">
        <f t="shared" si="5"/>
        <v>51510.75999999999</v>
      </c>
      <c r="O14" s="81">
        <f t="shared" si="6"/>
        <v>61466.00599999998</v>
      </c>
    </row>
    <row r="15" spans="1:15" s="102" customFormat="1" ht="18" customHeight="1">
      <c r="A15" s="527"/>
      <c r="B15" s="90" t="s">
        <v>15</v>
      </c>
      <c r="C15" s="163">
        <v>9765.390000000003</v>
      </c>
      <c r="D15" s="165">
        <v>1200.7679999999993</v>
      </c>
      <c r="E15" s="164">
        <f t="shared" si="0"/>
        <v>10966.158000000003</v>
      </c>
      <c r="F15" s="163">
        <v>25428.21999999999</v>
      </c>
      <c r="G15" s="162">
        <v>17002.244999999995</v>
      </c>
      <c r="H15" s="157">
        <f t="shared" si="1"/>
        <v>42430.46499999998</v>
      </c>
      <c r="I15" s="161">
        <v>2686.6369999999997</v>
      </c>
      <c r="J15" s="160">
        <v>1174.227</v>
      </c>
      <c r="K15" s="157">
        <f t="shared" si="2"/>
        <v>3860.8639999999996</v>
      </c>
      <c r="L15" s="159">
        <f t="shared" si="3"/>
        <v>28114.85699999999</v>
      </c>
      <c r="M15" s="158">
        <f t="shared" si="4"/>
        <v>18176.471999999994</v>
      </c>
      <c r="N15" s="157">
        <f t="shared" si="5"/>
        <v>46291.32899999998</v>
      </c>
      <c r="O15" s="81">
        <f t="shared" si="6"/>
        <v>57257.48699999999</v>
      </c>
    </row>
    <row r="16" spans="1:15" s="101" customFormat="1" ht="18" customHeight="1">
      <c r="A16" s="527"/>
      <c r="B16" s="90" t="s">
        <v>14</v>
      </c>
      <c r="C16" s="163">
        <v>9629.162999999997</v>
      </c>
      <c r="D16" s="165">
        <v>1220.274</v>
      </c>
      <c r="E16" s="164">
        <f t="shared" si="0"/>
        <v>10849.436999999996</v>
      </c>
      <c r="F16" s="163">
        <v>21901.624</v>
      </c>
      <c r="G16" s="162">
        <v>16193.873999999996</v>
      </c>
      <c r="H16" s="157">
        <f t="shared" si="1"/>
        <v>38095.49799999999</v>
      </c>
      <c r="I16" s="161">
        <v>2284.7660000000005</v>
      </c>
      <c r="J16" s="160">
        <v>1272.1080000000002</v>
      </c>
      <c r="K16" s="157">
        <f t="shared" si="2"/>
        <v>3556.8740000000007</v>
      </c>
      <c r="L16" s="159">
        <f t="shared" si="3"/>
        <v>24186.39</v>
      </c>
      <c r="M16" s="158">
        <f t="shared" si="4"/>
        <v>17465.981999999996</v>
      </c>
      <c r="N16" s="157">
        <f t="shared" si="5"/>
        <v>41652.371999999996</v>
      </c>
      <c r="O16" s="81">
        <f t="shared" si="6"/>
        <v>52501.808999999994</v>
      </c>
    </row>
    <row r="17" spans="1:15" s="100" customFormat="1" ht="18" customHeight="1">
      <c r="A17" s="527"/>
      <c r="B17" s="90" t="s">
        <v>13</v>
      </c>
      <c r="C17" s="163">
        <v>9592.19</v>
      </c>
      <c r="D17" s="165">
        <v>1360.610999999998</v>
      </c>
      <c r="E17" s="164">
        <f t="shared" si="0"/>
        <v>10952.801</v>
      </c>
      <c r="F17" s="163">
        <v>21781.942000000003</v>
      </c>
      <c r="G17" s="162">
        <v>16861.661</v>
      </c>
      <c r="H17" s="157">
        <f t="shared" si="1"/>
        <v>38643.603</v>
      </c>
      <c r="I17" s="161">
        <v>2577.5349999999994</v>
      </c>
      <c r="J17" s="160">
        <v>993.326</v>
      </c>
      <c r="K17" s="157">
        <f t="shared" si="2"/>
        <v>3570.8609999999994</v>
      </c>
      <c r="L17" s="159">
        <f t="shared" si="3"/>
        <v>24359.477000000003</v>
      </c>
      <c r="M17" s="158">
        <f t="shared" si="4"/>
        <v>17854.987</v>
      </c>
      <c r="N17" s="157">
        <f t="shared" si="5"/>
        <v>42214.464</v>
      </c>
      <c r="O17" s="81">
        <f t="shared" si="6"/>
        <v>53167.265</v>
      </c>
    </row>
    <row r="18" spans="1:15" s="99" customFormat="1" ht="18" customHeight="1">
      <c r="A18" s="527"/>
      <c r="B18" s="90" t="s">
        <v>12</v>
      </c>
      <c r="C18" s="163">
        <v>9344.398000000008</v>
      </c>
      <c r="D18" s="165">
        <v>1492.4769999999978</v>
      </c>
      <c r="E18" s="164">
        <f t="shared" si="0"/>
        <v>10836.875000000005</v>
      </c>
      <c r="F18" s="163">
        <v>21496.586999999996</v>
      </c>
      <c r="G18" s="162">
        <v>15852.139000000003</v>
      </c>
      <c r="H18" s="157">
        <f t="shared" si="1"/>
        <v>37348.725999999995</v>
      </c>
      <c r="I18" s="161">
        <v>3884.0330000000004</v>
      </c>
      <c r="J18" s="160">
        <v>1788.294</v>
      </c>
      <c r="K18" s="157">
        <f t="shared" si="2"/>
        <v>5672.327</v>
      </c>
      <c r="L18" s="159">
        <f t="shared" si="3"/>
        <v>25380.619999999995</v>
      </c>
      <c r="M18" s="158">
        <f t="shared" si="4"/>
        <v>17640.433000000005</v>
      </c>
      <c r="N18" s="157">
        <f t="shared" si="5"/>
        <v>43021.05299999999</v>
      </c>
      <c r="O18" s="81">
        <f t="shared" si="6"/>
        <v>53857.928</v>
      </c>
    </row>
    <row r="19" spans="1:15" ht="18" customHeight="1">
      <c r="A19" s="527"/>
      <c r="B19" s="90" t="s">
        <v>11</v>
      </c>
      <c r="C19" s="163">
        <v>10433.909</v>
      </c>
      <c r="D19" s="165">
        <v>1487.0809999999979</v>
      </c>
      <c r="E19" s="164">
        <f t="shared" si="0"/>
        <v>11920.989999999998</v>
      </c>
      <c r="F19" s="163">
        <v>22948.59000000001</v>
      </c>
      <c r="G19" s="162">
        <v>16271.062000000005</v>
      </c>
      <c r="H19" s="157">
        <f t="shared" si="1"/>
        <v>39219.65200000002</v>
      </c>
      <c r="I19" s="161">
        <v>4125.6630000000005</v>
      </c>
      <c r="J19" s="160">
        <v>2530.17</v>
      </c>
      <c r="K19" s="157">
        <f t="shared" si="2"/>
        <v>6655.8330000000005</v>
      </c>
      <c r="L19" s="159">
        <f t="shared" si="3"/>
        <v>27074.25300000001</v>
      </c>
      <c r="M19" s="158">
        <f t="shared" si="4"/>
        <v>18801.232000000004</v>
      </c>
      <c r="N19" s="157">
        <f t="shared" si="5"/>
        <v>45875.485000000015</v>
      </c>
      <c r="O19" s="81">
        <f t="shared" si="6"/>
        <v>57796.47500000001</v>
      </c>
    </row>
    <row r="20" spans="1:15" s="98" customFormat="1" ht="18" customHeight="1">
      <c r="A20" s="528"/>
      <c r="B20" s="90" t="s">
        <v>10</v>
      </c>
      <c r="C20" s="163">
        <v>10947.224999999988</v>
      </c>
      <c r="D20" s="165">
        <v>1142.2809999999984</v>
      </c>
      <c r="E20" s="164">
        <f t="shared" si="0"/>
        <v>12089.505999999987</v>
      </c>
      <c r="F20" s="163">
        <v>24257.59900000001</v>
      </c>
      <c r="G20" s="162">
        <v>18091.513000000006</v>
      </c>
      <c r="H20" s="157">
        <f t="shared" si="1"/>
        <v>42349.112000000016</v>
      </c>
      <c r="I20" s="161">
        <v>928.0579999999999</v>
      </c>
      <c r="J20" s="160">
        <v>1347.965</v>
      </c>
      <c r="K20" s="157">
        <f t="shared" si="2"/>
        <v>2276.0229999999997</v>
      </c>
      <c r="L20" s="159">
        <f t="shared" si="3"/>
        <v>25185.65700000001</v>
      </c>
      <c r="M20" s="158">
        <f t="shared" si="4"/>
        <v>19439.478000000006</v>
      </c>
      <c r="N20" s="157">
        <f t="shared" si="5"/>
        <v>44625.13500000002</v>
      </c>
      <c r="O20" s="81">
        <f t="shared" si="6"/>
        <v>56714.641</v>
      </c>
    </row>
    <row r="21" spans="1:15" ht="18" customHeight="1">
      <c r="A21" s="527"/>
      <c r="B21" s="90" t="s">
        <v>9</v>
      </c>
      <c r="C21" s="163">
        <v>11087.11899999999</v>
      </c>
      <c r="D21" s="165">
        <v>1260.4139999999977</v>
      </c>
      <c r="E21" s="164">
        <f t="shared" si="0"/>
        <v>12347.532999999987</v>
      </c>
      <c r="F21" s="163">
        <v>22785.883000000005</v>
      </c>
      <c r="G21" s="162">
        <v>18470.317999999996</v>
      </c>
      <c r="H21" s="157">
        <f t="shared" si="1"/>
        <v>41256.201</v>
      </c>
      <c r="I21" s="161">
        <v>2968.0860000000002</v>
      </c>
      <c r="J21" s="160">
        <v>1252.679</v>
      </c>
      <c r="K21" s="157">
        <f t="shared" si="2"/>
        <v>4220.765</v>
      </c>
      <c r="L21" s="159">
        <f t="shared" si="3"/>
        <v>25753.969000000005</v>
      </c>
      <c r="M21" s="158">
        <f t="shared" si="4"/>
        <v>19722.996999999996</v>
      </c>
      <c r="N21" s="157">
        <f t="shared" si="5"/>
        <v>45476.966</v>
      </c>
      <c r="O21" s="81">
        <f t="shared" si="6"/>
        <v>57824.49899999999</v>
      </c>
    </row>
    <row r="22" spans="1:15" ht="18" customHeight="1" thickBot="1">
      <c r="A22" s="529"/>
      <c r="B22" s="90" t="s">
        <v>8</v>
      </c>
      <c r="C22" s="163">
        <v>12287.607000000009</v>
      </c>
      <c r="D22" s="165">
        <v>1144.0219999999988</v>
      </c>
      <c r="E22" s="164">
        <f t="shared" si="0"/>
        <v>13431.629000000008</v>
      </c>
      <c r="F22" s="163">
        <v>21029.968999999994</v>
      </c>
      <c r="G22" s="162">
        <v>18061.469000000005</v>
      </c>
      <c r="H22" s="157">
        <f t="shared" si="1"/>
        <v>39091.437999999995</v>
      </c>
      <c r="I22" s="161">
        <v>4571.611</v>
      </c>
      <c r="J22" s="160">
        <v>3328.9719999999998</v>
      </c>
      <c r="K22" s="157">
        <f t="shared" si="2"/>
        <v>7900.583</v>
      </c>
      <c r="L22" s="159">
        <f t="shared" si="3"/>
        <v>25601.579999999994</v>
      </c>
      <c r="M22" s="158">
        <f t="shared" si="4"/>
        <v>21390.441000000006</v>
      </c>
      <c r="N22" s="157">
        <f t="shared" si="5"/>
        <v>46992.02099999999</v>
      </c>
      <c r="O22" s="81">
        <f t="shared" si="6"/>
        <v>60423.65</v>
      </c>
    </row>
    <row r="23" spans="1:15" ht="3.75" customHeight="1">
      <c r="A23" s="96"/>
      <c r="B23" s="95"/>
      <c r="C23" s="94"/>
      <c r="D23" s="93"/>
      <c r="E23" s="156">
        <f t="shared" si="0"/>
        <v>0</v>
      </c>
      <c r="F23" s="50"/>
      <c r="G23" s="49"/>
      <c r="H23" s="48"/>
      <c r="I23" s="50"/>
      <c r="J23" s="49"/>
      <c r="K23" s="48"/>
      <c r="L23" s="137">
        <f t="shared" si="3"/>
        <v>0</v>
      </c>
      <c r="M23" s="47">
        <f t="shared" si="4"/>
        <v>0</v>
      </c>
      <c r="N23" s="48">
        <f t="shared" si="5"/>
        <v>0</v>
      </c>
      <c r="O23" s="155">
        <f t="shared" si="6"/>
        <v>0</v>
      </c>
    </row>
    <row r="24" spans="1:15" s="142" customFormat="1" ht="18.75" customHeight="1">
      <c r="A24" s="91">
        <v>2011</v>
      </c>
      <c r="B24" s="154" t="s">
        <v>7</v>
      </c>
      <c r="C24" s="153">
        <v>8243.453999999998</v>
      </c>
      <c r="D24" s="152">
        <v>771.6600000000002</v>
      </c>
      <c r="E24" s="151">
        <f t="shared" si="0"/>
        <v>9015.113999999998</v>
      </c>
      <c r="F24" s="150">
        <v>23014.381999999998</v>
      </c>
      <c r="G24" s="149">
        <v>14748.974000000002</v>
      </c>
      <c r="H24" s="144">
        <f>G24+F24</f>
        <v>37763.356</v>
      </c>
      <c r="I24" s="148">
        <v>4327.534000000001</v>
      </c>
      <c r="J24" s="147">
        <v>2376.5159999999996</v>
      </c>
      <c r="K24" s="144">
        <f>J24+I24</f>
        <v>6704.05</v>
      </c>
      <c r="L24" s="146">
        <f t="shared" si="3"/>
        <v>27341.915999999997</v>
      </c>
      <c r="M24" s="145">
        <f t="shared" si="4"/>
        <v>17125.49</v>
      </c>
      <c r="N24" s="144">
        <f t="shared" si="5"/>
        <v>44467.406</v>
      </c>
      <c r="O24" s="143">
        <f t="shared" si="6"/>
        <v>53482.520000000004</v>
      </c>
    </row>
    <row r="25" spans="1:15" s="142" customFormat="1" ht="18.75" customHeight="1">
      <c r="A25" s="91"/>
      <c r="B25" s="154" t="s">
        <v>6</v>
      </c>
      <c r="C25" s="153">
        <v>9170.315000000002</v>
      </c>
      <c r="D25" s="152">
        <v>721.6469999999988</v>
      </c>
      <c r="E25" s="151">
        <f t="shared" si="0"/>
        <v>9891.962000000001</v>
      </c>
      <c r="F25" s="150">
        <v>24369.355999999992</v>
      </c>
      <c r="G25" s="149">
        <v>14698.931</v>
      </c>
      <c r="H25" s="144">
        <f>G25+F25</f>
        <v>39068.287</v>
      </c>
      <c r="I25" s="148">
        <v>4065.811</v>
      </c>
      <c r="J25" s="147">
        <v>2015.9149999999997</v>
      </c>
      <c r="K25" s="144">
        <f>J25+I25</f>
        <v>6081.726</v>
      </c>
      <c r="L25" s="146">
        <f t="shared" si="3"/>
        <v>28435.166999999994</v>
      </c>
      <c r="M25" s="145">
        <f t="shared" si="4"/>
        <v>16714.846</v>
      </c>
      <c r="N25" s="144">
        <f t="shared" si="5"/>
        <v>45150.013</v>
      </c>
      <c r="O25" s="143">
        <f t="shared" si="6"/>
        <v>55041.975</v>
      </c>
    </row>
    <row r="26" spans="1:15" s="140" customFormat="1" ht="18.75" customHeight="1">
      <c r="A26" s="141"/>
      <c r="B26" s="154" t="s">
        <v>5</v>
      </c>
      <c r="C26" s="153">
        <v>10194.743000000006</v>
      </c>
      <c r="D26" s="152">
        <v>850.2729999999976</v>
      </c>
      <c r="E26" s="151">
        <f t="shared" si="0"/>
        <v>11045.016000000003</v>
      </c>
      <c r="F26" s="150">
        <v>23604.108000000004</v>
      </c>
      <c r="G26" s="149">
        <v>16351.457000000008</v>
      </c>
      <c r="H26" s="144">
        <f>G26+F26</f>
        <v>39955.56500000001</v>
      </c>
      <c r="I26" s="148">
        <v>2848.476</v>
      </c>
      <c r="J26" s="147">
        <v>1721.461</v>
      </c>
      <c r="K26" s="144">
        <f>J26+I26</f>
        <v>4569.937</v>
      </c>
      <c r="L26" s="146">
        <f t="shared" si="3"/>
        <v>26452.584000000003</v>
      </c>
      <c r="M26" s="145">
        <f t="shared" si="4"/>
        <v>18072.91800000001</v>
      </c>
      <c r="N26" s="144">
        <f t="shared" si="5"/>
        <v>44525.50200000001</v>
      </c>
      <c r="O26" s="143">
        <f t="shared" si="6"/>
        <v>55570.51800000001</v>
      </c>
    </row>
    <row r="27" spans="1:15" s="140" customFormat="1" ht="18.75" customHeight="1" thickBot="1">
      <c r="A27" s="141"/>
      <c r="B27" s="481" t="s">
        <v>16</v>
      </c>
      <c r="C27" s="482">
        <v>10061.122999999998</v>
      </c>
      <c r="D27" s="483">
        <v>820.6789999999993</v>
      </c>
      <c r="E27" s="484">
        <f t="shared" si="0"/>
        <v>10881.801999999998</v>
      </c>
      <c r="F27" s="485">
        <v>29851.353000000006</v>
      </c>
      <c r="G27" s="486">
        <v>16788.541</v>
      </c>
      <c r="H27" s="487">
        <f>G27+F27</f>
        <v>46639.89400000001</v>
      </c>
      <c r="I27" s="488">
        <v>6428.424999999999</v>
      </c>
      <c r="J27" s="489">
        <v>2510.1610000000005</v>
      </c>
      <c r="K27" s="487">
        <f>J27+I27</f>
        <v>8938.586</v>
      </c>
      <c r="L27" s="490">
        <f>I27+F27</f>
        <v>36279.778000000006</v>
      </c>
      <c r="M27" s="491">
        <f>J27+G27</f>
        <v>19298.702</v>
      </c>
      <c r="N27" s="487">
        <f>K27+H27</f>
        <v>55578.48000000001</v>
      </c>
      <c r="O27" s="492">
        <f>N27+E27</f>
        <v>66460.282</v>
      </c>
    </row>
    <row r="28" spans="1:17" ht="18" customHeight="1">
      <c r="A28" s="66" t="s">
        <v>4</v>
      </c>
      <c r="B28" s="52"/>
      <c r="C28" s="50"/>
      <c r="D28" s="49"/>
      <c r="E28" s="138"/>
      <c r="F28" s="50"/>
      <c r="G28" s="49"/>
      <c r="H28" s="48"/>
      <c r="I28" s="50"/>
      <c r="J28" s="49"/>
      <c r="K28" s="48"/>
      <c r="L28" s="137"/>
      <c r="M28" s="47"/>
      <c r="N28" s="48"/>
      <c r="O28" s="45"/>
      <c r="Q28" s="139"/>
    </row>
    <row r="29" spans="1:15" ht="18" customHeight="1">
      <c r="A29" s="90" t="s">
        <v>125</v>
      </c>
      <c r="B29" s="90"/>
      <c r="C29" s="65">
        <f>SUM(C11:C14)</f>
        <v>36188.185999999994</v>
      </c>
      <c r="D29" s="63">
        <f aca="true" t="shared" si="7" ref="D29:O29">SUM(D11:D14)</f>
        <v>4206.001999999999</v>
      </c>
      <c r="E29" s="64">
        <f t="shared" si="7"/>
        <v>40394.187999999995</v>
      </c>
      <c r="F29" s="65">
        <f t="shared" si="7"/>
        <v>104470.72099999999</v>
      </c>
      <c r="G29" s="63">
        <f t="shared" si="7"/>
        <v>63008.494999999995</v>
      </c>
      <c r="H29" s="64">
        <f t="shared" si="7"/>
        <v>167479.216</v>
      </c>
      <c r="I29" s="65">
        <f t="shared" si="7"/>
        <v>11608.006000000001</v>
      </c>
      <c r="J29" s="63">
        <f t="shared" si="7"/>
        <v>4478.147</v>
      </c>
      <c r="K29" s="64">
        <f t="shared" si="7"/>
        <v>16086.153</v>
      </c>
      <c r="L29" s="65">
        <f t="shared" si="7"/>
        <v>116078.72699999998</v>
      </c>
      <c r="M29" s="63">
        <f t="shared" si="7"/>
        <v>67486.64199999999</v>
      </c>
      <c r="N29" s="64">
        <f t="shared" si="7"/>
        <v>183565.36899999998</v>
      </c>
      <c r="O29" s="61">
        <f t="shared" si="7"/>
        <v>223959.55699999997</v>
      </c>
    </row>
    <row r="30" spans="1:15" ht="18" customHeight="1" thickBot="1">
      <c r="A30" s="90" t="s">
        <v>126</v>
      </c>
      <c r="B30" s="90"/>
      <c r="C30" s="59">
        <f>SUM(C24:C27)</f>
        <v>37669.635</v>
      </c>
      <c r="D30" s="56">
        <f aca="true" t="shared" si="8" ref="D30:O30">SUM(D24:D27)</f>
        <v>3164.2589999999955</v>
      </c>
      <c r="E30" s="57">
        <f t="shared" si="8"/>
        <v>40833.894</v>
      </c>
      <c r="F30" s="58">
        <f t="shared" si="8"/>
        <v>100839.199</v>
      </c>
      <c r="G30" s="56">
        <f t="shared" si="8"/>
        <v>62587.903000000006</v>
      </c>
      <c r="H30" s="57">
        <f t="shared" si="8"/>
        <v>163427.102</v>
      </c>
      <c r="I30" s="58">
        <f t="shared" si="8"/>
        <v>17670.246</v>
      </c>
      <c r="J30" s="56">
        <f t="shared" si="8"/>
        <v>8624.053</v>
      </c>
      <c r="K30" s="57">
        <f t="shared" si="8"/>
        <v>26294.299</v>
      </c>
      <c r="L30" s="58">
        <f t="shared" si="8"/>
        <v>118509.44499999999</v>
      </c>
      <c r="M30" s="56">
        <f t="shared" si="8"/>
        <v>71211.95600000002</v>
      </c>
      <c r="N30" s="57">
        <f t="shared" si="8"/>
        <v>189721.401</v>
      </c>
      <c r="O30" s="54">
        <f t="shared" si="8"/>
        <v>230555.295</v>
      </c>
    </row>
    <row r="31" spans="1:15" ht="16.5" customHeight="1">
      <c r="A31" s="53" t="s">
        <v>3</v>
      </c>
      <c r="B31" s="52"/>
      <c r="C31" s="50"/>
      <c r="D31" s="49"/>
      <c r="E31" s="138"/>
      <c r="F31" s="50"/>
      <c r="G31" s="49"/>
      <c r="H31" s="48"/>
      <c r="I31" s="50"/>
      <c r="J31" s="49"/>
      <c r="K31" s="48"/>
      <c r="L31" s="137"/>
      <c r="M31" s="47"/>
      <c r="N31" s="48"/>
      <c r="O31" s="45"/>
    </row>
    <row r="32" spans="1:15" ht="16.5" customHeight="1">
      <c r="A32" s="90" t="s">
        <v>123</v>
      </c>
      <c r="B32" s="90"/>
      <c r="C32" s="22">
        <f>(C27/C14-1)*100</f>
        <v>14.914093028679787</v>
      </c>
      <c r="D32" s="40">
        <f aca="true" t="shared" si="9" ref="D32:O32">(D27/D14-1)*100</f>
        <v>-31.60455470150505</v>
      </c>
      <c r="E32" s="41">
        <f t="shared" si="9"/>
        <v>9.307213503312784</v>
      </c>
      <c r="F32" s="22">
        <f t="shared" si="9"/>
        <v>5.901805059684473</v>
      </c>
      <c r="G32" s="20">
        <f t="shared" si="9"/>
        <v>2.58276227632539</v>
      </c>
      <c r="H32" s="41">
        <f t="shared" si="9"/>
        <v>4.6826232914518595</v>
      </c>
      <c r="I32" s="42">
        <f t="shared" si="9"/>
        <v>16.59492417568684</v>
      </c>
      <c r="J32" s="40">
        <f t="shared" si="9"/>
        <v>73.87299773148392</v>
      </c>
      <c r="K32" s="41">
        <f t="shared" si="9"/>
        <v>28.480681153070854</v>
      </c>
      <c r="L32" s="42">
        <f t="shared" si="9"/>
        <v>7.651182516011712</v>
      </c>
      <c r="M32" s="40">
        <f t="shared" si="9"/>
        <v>8.361688478496765</v>
      </c>
      <c r="N32" s="41">
        <f t="shared" si="9"/>
        <v>7.89683553494458</v>
      </c>
      <c r="O32" s="38">
        <f t="shared" si="9"/>
        <v>8.1252652075686</v>
      </c>
    </row>
    <row r="33" spans="1:15" ht="7.5" customHeight="1" thickBot="1">
      <c r="A33" s="37"/>
      <c r="B33" s="36"/>
      <c r="C33" s="35"/>
      <c r="D33" s="34"/>
      <c r="E33" s="136"/>
      <c r="F33" s="32"/>
      <c r="G33" s="30"/>
      <c r="H33" s="31"/>
      <c r="I33" s="32"/>
      <c r="J33" s="30"/>
      <c r="K33" s="31"/>
      <c r="L33" s="32"/>
      <c r="M33" s="30"/>
      <c r="N33" s="31"/>
      <c r="O33" s="28"/>
    </row>
    <row r="34" spans="1:15" ht="16.5" customHeight="1">
      <c r="A34" s="27" t="s">
        <v>2</v>
      </c>
      <c r="B34" s="26"/>
      <c r="C34" s="25"/>
      <c r="D34" s="24"/>
      <c r="E34" s="135"/>
      <c r="F34" s="22"/>
      <c r="G34" s="20"/>
      <c r="H34" s="21"/>
      <c r="I34" s="22"/>
      <c r="J34" s="20"/>
      <c r="K34" s="21"/>
      <c r="L34" s="22"/>
      <c r="M34" s="20"/>
      <c r="N34" s="21"/>
      <c r="O34" s="18"/>
    </row>
    <row r="35" spans="1:15" ht="16.5" customHeight="1" thickBot="1">
      <c r="A35" s="134" t="s">
        <v>124</v>
      </c>
      <c r="B35" s="16"/>
      <c r="C35" s="15">
        <f aca="true" t="shared" si="10" ref="C35:O35">(C30/C29-1)*100</f>
        <v>4.0937365581132035</v>
      </c>
      <c r="D35" s="11">
        <f t="shared" si="10"/>
        <v>-24.768010096048542</v>
      </c>
      <c r="E35" s="12">
        <f t="shared" si="10"/>
        <v>1.0885377866736823</v>
      </c>
      <c r="F35" s="15">
        <f t="shared" si="10"/>
        <v>-3.4761146139692056</v>
      </c>
      <c r="G35" s="14">
        <f t="shared" si="10"/>
        <v>-0.667516340455343</v>
      </c>
      <c r="H35" s="12">
        <f t="shared" si="10"/>
        <v>-2.419472754159524</v>
      </c>
      <c r="I35" s="13">
        <f t="shared" si="10"/>
        <v>52.22464564542779</v>
      </c>
      <c r="J35" s="11">
        <f t="shared" si="10"/>
        <v>92.58083756518043</v>
      </c>
      <c r="K35" s="12">
        <f t="shared" si="10"/>
        <v>63.45921240460661</v>
      </c>
      <c r="L35" s="13">
        <f t="shared" si="10"/>
        <v>2.0940253764154537</v>
      </c>
      <c r="M35" s="11">
        <f t="shared" si="10"/>
        <v>5.5200761063204595</v>
      </c>
      <c r="N35" s="12">
        <f t="shared" si="10"/>
        <v>3.353591166752179</v>
      </c>
      <c r="O35" s="9">
        <f t="shared" si="10"/>
        <v>2.9450576203809975</v>
      </c>
    </row>
    <row r="36" spans="1:14" ht="17.25" customHeight="1" thickTop="1">
      <c r="A36" s="132" t="s">
        <v>1</v>
      </c>
      <c r="B36" s="8"/>
      <c r="C36" s="7"/>
      <c r="D36" s="7"/>
      <c r="E36" s="7"/>
      <c r="F36" s="133"/>
      <c r="G36" s="133"/>
      <c r="H36" s="133"/>
      <c r="I36" s="133"/>
      <c r="J36" s="133"/>
      <c r="K36" s="133"/>
      <c r="L36" s="133"/>
      <c r="M36" s="133"/>
      <c r="N36" s="133"/>
    </row>
    <row r="37" spans="1:14" ht="13.5" customHeight="1">
      <c r="A37" s="132" t="s">
        <v>30</v>
      </c>
      <c r="B37" s="5"/>
      <c r="C37" s="5"/>
      <c r="D37" s="5"/>
      <c r="E37" s="5"/>
      <c r="F37" s="3"/>
      <c r="G37" s="3"/>
      <c r="H37" s="3"/>
      <c r="I37" s="3"/>
      <c r="J37" s="3"/>
      <c r="K37" s="3"/>
      <c r="L37" s="3"/>
      <c r="M37" s="3"/>
      <c r="N37" s="3"/>
    </row>
    <row r="38" spans="1:14" ht="14.25">
      <c r="A38" s="3" t="s">
        <v>29</v>
      </c>
      <c r="B38" s="3"/>
      <c r="C38" s="3"/>
      <c r="D38" s="3"/>
      <c r="E38" s="3"/>
      <c r="F38" s="3"/>
      <c r="G38" s="3"/>
      <c r="H38" s="3"/>
      <c r="I38" s="3"/>
      <c r="J38" s="3"/>
      <c r="K38" s="3"/>
      <c r="L38" s="3"/>
      <c r="M38" s="3"/>
      <c r="N38" s="3"/>
    </row>
    <row r="39" spans="1:14" ht="14.25">
      <c r="A39" s="3"/>
      <c r="B39" s="3"/>
      <c r="C39" s="4"/>
      <c r="D39" s="3"/>
      <c r="E39" s="3"/>
      <c r="F39" s="3"/>
      <c r="G39" s="3"/>
      <c r="H39" s="3"/>
      <c r="I39" s="3"/>
      <c r="J39" s="3"/>
      <c r="K39" s="3"/>
      <c r="L39" s="3"/>
      <c r="M39" s="3"/>
      <c r="N39" s="3"/>
    </row>
    <row r="40" spans="1:14" ht="14.25">
      <c r="A40" s="3"/>
      <c r="B40" s="3"/>
      <c r="C40" s="3"/>
      <c r="D40" s="3"/>
      <c r="E40" s="3"/>
      <c r="F40" s="3"/>
      <c r="G40" s="3"/>
      <c r="H40" s="3"/>
      <c r="I40" s="3"/>
      <c r="J40" s="3"/>
      <c r="K40" s="3"/>
      <c r="L40" s="3"/>
      <c r="M40" s="3"/>
      <c r="N40" s="3"/>
    </row>
    <row r="41" spans="1:14" ht="14.25">
      <c r="A41" s="3"/>
      <c r="B41" s="3"/>
      <c r="C41" s="3"/>
      <c r="D41" s="3"/>
      <c r="E41" s="3"/>
      <c r="F41" s="3"/>
      <c r="G41" s="3"/>
      <c r="H41" s="3"/>
      <c r="I41" s="3"/>
      <c r="J41" s="3"/>
      <c r="K41" s="3"/>
      <c r="L41" s="3"/>
      <c r="M41" s="3"/>
      <c r="N41" s="3"/>
    </row>
    <row r="42" spans="1:14" ht="14.25">
      <c r="A42" s="3"/>
      <c r="B42" s="3"/>
      <c r="C42" s="3"/>
      <c r="D42" s="3"/>
      <c r="E42" s="3"/>
      <c r="F42" s="3"/>
      <c r="G42" s="3"/>
      <c r="H42" s="3"/>
      <c r="I42" s="3"/>
      <c r="J42" s="3"/>
      <c r="K42" s="3"/>
      <c r="L42" s="3"/>
      <c r="M42" s="3"/>
      <c r="N42" s="3"/>
    </row>
    <row r="43" spans="1:14" ht="14.25">
      <c r="A43" s="3"/>
      <c r="B43" s="3"/>
      <c r="C43" s="3"/>
      <c r="D43" s="3"/>
      <c r="E43" s="3"/>
      <c r="F43" s="3"/>
      <c r="G43" s="3"/>
      <c r="H43" s="3"/>
      <c r="I43" s="3"/>
      <c r="J43" s="3"/>
      <c r="K43" s="3"/>
      <c r="L43" s="3"/>
      <c r="M43" s="3"/>
      <c r="N43" s="3"/>
    </row>
    <row r="44" spans="1:14" ht="14.25">
      <c r="A44" s="3"/>
      <c r="B44" s="3"/>
      <c r="C44" s="3"/>
      <c r="D44" s="3"/>
      <c r="E44" s="3"/>
      <c r="F44" s="3"/>
      <c r="G44" s="3"/>
      <c r="H44" s="3"/>
      <c r="I44" s="3"/>
      <c r="J44" s="3"/>
      <c r="K44" s="3"/>
      <c r="L44" s="3"/>
      <c r="M44" s="3"/>
      <c r="N44" s="3"/>
    </row>
    <row r="45" spans="1:14" ht="14.25">
      <c r="A45" s="3"/>
      <c r="B45" s="3"/>
      <c r="C45" s="3"/>
      <c r="D45" s="3"/>
      <c r="E45" s="3"/>
      <c r="F45" s="3"/>
      <c r="G45" s="3"/>
      <c r="H45" s="3"/>
      <c r="I45" s="3"/>
      <c r="J45" s="3"/>
      <c r="K45" s="3"/>
      <c r="L45" s="3"/>
      <c r="M45" s="3"/>
      <c r="N45" s="3"/>
    </row>
    <row r="46" spans="1:14" ht="14.25">
      <c r="A46" s="3"/>
      <c r="B46" s="3"/>
      <c r="C46" s="3"/>
      <c r="D46" s="3"/>
      <c r="E46" s="3"/>
      <c r="F46" s="3"/>
      <c r="G46" s="3"/>
      <c r="H46" s="3"/>
      <c r="I46" s="3"/>
      <c r="J46" s="3"/>
      <c r="K46" s="3"/>
      <c r="L46" s="3"/>
      <c r="M46" s="3"/>
      <c r="N46" s="3"/>
    </row>
    <row r="47" spans="1:14" ht="14.25">
      <c r="A47" s="3"/>
      <c r="B47" s="3"/>
      <c r="C47" s="3"/>
      <c r="D47" s="3"/>
      <c r="E47" s="3"/>
      <c r="F47" s="3"/>
      <c r="G47" s="3"/>
      <c r="H47" s="3"/>
      <c r="I47" s="3"/>
      <c r="J47" s="3"/>
      <c r="K47" s="3"/>
      <c r="L47" s="3"/>
      <c r="M47" s="3"/>
      <c r="N47" s="3"/>
    </row>
    <row r="48" spans="1:14" ht="14.25">
      <c r="A48" s="3"/>
      <c r="B48" s="3"/>
      <c r="C48" s="3"/>
      <c r="D48" s="3"/>
      <c r="E48" s="3"/>
      <c r="F48" s="3"/>
      <c r="G48" s="3"/>
      <c r="H48" s="3"/>
      <c r="I48" s="3"/>
      <c r="J48" s="3"/>
      <c r="K48" s="3"/>
      <c r="L48" s="3"/>
      <c r="M48" s="3"/>
      <c r="N48" s="3"/>
    </row>
    <row r="49" spans="1:14" ht="14.25">
      <c r="A49" s="3"/>
      <c r="B49" s="3"/>
      <c r="C49" s="3"/>
      <c r="D49" s="3"/>
      <c r="E49" s="3"/>
      <c r="F49" s="3"/>
      <c r="G49" s="3"/>
      <c r="H49" s="3"/>
      <c r="I49" s="3"/>
      <c r="J49" s="3"/>
      <c r="K49" s="3"/>
      <c r="L49" s="3"/>
      <c r="M49" s="3"/>
      <c r="N49" s="3"/>
    </row>
    <row r="50" spans="1:14" ht="14.25">
      <c r="A50" s="3"/>
      <c r="B50" s="3"/>
      <c r="C50" s="3"/>
      <c r="D50" s="3"/>
      <c r="E50" s="3"/>
      <c r="F50" s="3"/>
      <c r="G50" s="3"/>
      <c r="H50" s="3"/>
      <c r="I50" s="3"/>
      <c r="J50" s="3"/>
      <c r="K50" s="3"/>
      <c r="L50" s="3"/>
      <c r="M50" s="3"/>
      <c r="N50" s="3"/>
    </row>
    <row r="51" spans="1:14" ht="14.25">
      <c r="A51" s="3"/>
      <c r="B51" s="3"/>
      <c r="C51" s="3"/>
      <c r="D51" s="3"/>
      <c r="E51" s="3"/>
      <c r="F51" s="3"/>
      <c r="G51" s="3"/>
      <c r="H51" s="3"/>
      <c r="I51" s="3"/>
      <c r="J51" s="3"/>
      <c r="K51" s="3"/>
      <c r="L51" s="3"/>
      <c r="M51" s="3"/>
      <c r="N51" s="3"/>
    </row>
    <row r="52" spans="1:14" ht="14.25">
      <c r="A52" s="3"/>
      <c r="B52" s="3"/>
      <c r="C52" s="3"/>
      <c r="D52" s="3"/>
      <c r="E52" s="3"/>
      <c r="F52" s="3"/>
      <c r="G52" s="3"/>
      <c r="H52" s="3"/>
      <c r="I52" s="3"/>
      <c r="J52" s="3"/>
      <c r="K52" s="3"/>
      <c r="L52" s="3"/>
      <c r="M52" s="3"/>
      <c r="N52" s="3"/>
    </row>
    <row r="53" spans="1:14" ht="14.25">
      <c r="A53" s="3"/>
      <c r="B53" s="3"/>
      <c r="C53" s="3"/>
      <c r="D53" s="3"/>
      <c r="E53" s="3"/>
      <c r="F53" s="3"/>
      <c r="G53" s="3"/>
      <c r="H53" s="3"/>
      <c r="I53" s="3"/>
      <c r="J53" s="3"/>
      <c r="K53" s="3"/>
      <c r="L53" s="3"/>
      <c r="M53" s="3"/>
      <c r="N53" s="3"/>
    </row>
    <row r="54" spans="1:14" ht="14.25">
      <c r="A54" s="3"/>
      <c r="B54" s="3"/>
      <c r="C54" s="3"/>
      <c r="D54" s="3"/>
      <c r="E54" s="3"/>
      <c r="F54" s="3"/>
      <c r="G54" s="3"/>
      <c r="H54" s="3"/>
      <c r="I54" s="3"/>
      <c r="J54" s="3"/>
      <c r="K54" s="3"/>
      <c r="L54" s="3"/>
      <c r="M54" s="3"/>
      <c r="N54" s="3"/>
    </row>
    <row r="55" spans="1:14" ht="14.25">
      <c r="A55" s="3"/>
      <c r="B55" s="3"/>
      <c r="C55" s="3"/>
      <c r="D55" s="3"/>
      <c r="E55" s="3"/>
      <c r="F55" s="3"/>
      <c r="G55" s="3"/>
      <c r="H55" s="3"/>
      <c r="I55" s="3"/>
      <c r="J55" s="3"/>
      <c r="K55" s="3"/>
      <c r="L55" s="3"/>
      <c r="M55" s="3"/>
      <c r="N55" s="3"/>
    </row>
    <row r="56" spans="1:14" ht="14.25">
      <c r="A56" s="3"/>
      <c r="B56" s="3"/>
      <c r="C56" s="3"/>
      <c r="D56" s="3"/>
      <c r="E56" s="3"/>
      <c r="F56" s="3"/>
      <c r="G56" s="3"/>
      <c r="H56" s="3"/>
      <c r="I56" s="3"/>
      <c r="J56" s="3"/>
      <c r="K56" s="3"/>
      <c r="L56" s="3"/>
      <c r="M56" s="3"/>
      <c r="N56" s="3"/>
    </row>
    <row r="57" spans="1:14" ht="14.25">
      <c r="A57" s="3"/>
      <c r="B57" s="3"/>
      <c r="C57" s="3"/>
      <c r="D57" s="3"/>
      <c r="E57" s="3"/>
      <c r="F57" s="3"/>
      <c r="G57" s="3"/>
      <c r="H57" s="3"/>
      <c r="I57" s="3"/>
      <c r="J57" s="3"/>
      <c r="K57" s="3"/>
      <c r="L57" s="3"/>
      <c r="M57" s="3"/>
      <c r="N57" s="3"/>
    </row>
    <row r="58" spans="1:14" ht="14.25">
      <c r="A58" s="3"/>
      <c r="B58" s="3"/>
      <c r="C58" s="3"/>
      <c r="D58" s="3"/>
      <c r="E58" s="3"/>
      <c r="F58" s="3"/>
      <c r="G58" s="3"/>
      <c r="H58" s="3"/>
      <c r="I58" s="3"/>
      <c r="J58" s="3"/>
      <c r="K58" s="3"/>
      <c r="L58" s="3"/>
      <c r="M58" s="3"/>
      <c r="N58" s="3"/>
    </row>
    <row r="59" spans="1:14" ht="14.25">
      <c r="A59" s="3"/>
      <c r="B59" s="3"/>
      <c r="C59" s="3"/>
      <c r="D59" s="3"/>
      <c r="E59" s="3"/>
      <c r="F59" s="3"/>
      <c r="G59" s="3"/>
      <c r="H59" s="3"/>
      <c r="I59" s="3"/>
      <c r="J59" s="3"/>
      <c r="K59" s="3"/>
      <c r="L59" s="3"/>
      <c r="M59" s="3"/>
      <c r="N59" s="3"/>
    </row>
    <row r="60" spans="1:14" ht="14.25">
      <c r="A60" s="3"/>
      <c r="B60" s="3"/>
      <c r="C60" s="3"/>
      <c r="D60" s="3"/>
      <c r="E60" s="3"/>
      <c r="F60" s="3"/>
      <c r="G60" s="3"/>
      <c r="H60" s="3"/>
      <c r="I60" s="3"/>
      <c r="J60" s="3"/>
      <c r="K60" s="3"/>
      <c r="L60" s="3"/>
      <c r="M60" s="3"/>
      <c r="N60" s="3"/>
    </row>
    <row r="61" spans="1:14" ht="14.25">
      <c r="A61" s="3"/>
      <c r="B61" s="3"/>
      <c r="C61" s="3"/>
      <c r="D61" s="3"/>
      <c r="E61" s="3"/>
      <c r="F61" s="3"/>
      <c r="G61" s="3"/>
      <c r="H61" s="3"/>
      <c r="I61" s="3"/>
      <c r="J61" s="3"/>
      <c r="K61" s="3"/>
      <c r="L61" s="3"/>
      <c r="M61" s="3"/>
      <c r="N61" s="3"/>
    </row>
    <row r="62" spans="1:14" ht="14.25">
      <c r="A62" s="3"/>
      <c r="B62" s="3"/>
      <c r="C62" s="3"/>
      <c r="D62" s="3"/>
      <c r="E62" s="3"/>
      <c r="F62" s="3"/>
      <c r="G62" s="3"/>
      <c r="H62" s="3"/>
      <c r="I62" s="3"/>
      <c r="J62" s="3"/>
      <c r="K62" s="3"/>
      <c r="L62" s="3"/>
      <c r="M62" s="3"/>
      <c r="N62" s="3"/>
    </row>
    <row r="63" spans="1:14" ht="14.25">
      <c r="A63" s="3"/>
      <c r="B63" s="3"/>
      <c r="C63" s="3"/>
      <c r="D63" s="3"/>
      <c r="E63" s="3"/>
      <c r="F63" s="3"/>
      <c r="G63" s="3"/>
      <c r="H63" s="3"/>
      <c r="I63" s="3"/>
      <c r="J63" s="3"/>
      <c r="K63" s="3"/>
      <c r="L63" s="3"/>
      <c r="M63" s="3"/>
      <c r="N63" s="3"/>
    </row>
    <row r="64" spans="1:14" ht="14.25">
      <c r="A64" s="3"/>
      <c r="B64" s="3"/>
      <c r="C64" s="3"/>
      <c r="D64" s="3"/>
      <c r="E64" s="3"/>
      <c r="F64" s="3"/>
      <c r="G64" s="3"/>
      <c r="H64" s="3"/>
      <c r="I64" s="3"/>
      <c r="J64" s="3"/>
      <c r="K64" s="3"/>
      <c r="L64" s="3"/>
      <c r="M64" s="3"/>
      <c r="N64" s="3"/>
    </row>
    <row r="65" spans="1:14" ht="14.25">
      <c r="A65" s="3"/>
      <c r="B65" s="3"/>
      <c r="C65" s="3"/>
      <c r="D65" s="3"/>
      <c r="E65" s="3"/>
      <c r="F65" s="3"/>
      <c r="G65" s="3"/>
      <c r="H65" s="3"/>
      <c r="I65" s="3"/>
      <c r="J65" s="3"/>
      <c r="K65" s="3"/>
      <c r="L65" s="3"/>
      <c r="M65" s="3"/>
      <c r="N65" s="3"/>
    </row>
    <row r="66" spans="1:14" ht="14.25">
      <c r="A66" s="3"/>
      <c r="B66" s="3"/>
      <c r="C66" s="3"/>
      <c r="D66" s="3"/>
      <c r="E66" s="3"/>
      <c r="F66" s="3"/>
      <c r="G66" s="3"/>
      <c r="H66" s="3"/>
      <c r="I66" s="3"/>
      <c r="J66" s="3"/>
      <c r="K66" s="3"/>
      <c r="L66" s="3"/>
      <c r="M66" s="3"/>
      <c r="N66" s="3"/>
    </row>
    <row r="67" spans="1:14" ht="14.25">
      <c r="A67" s="3"/>
      <c r="B67" s="3"/>
      <c r="C67" s="3"/>
      <c r="D67" s="3"/>
      <c r="E67" s="3"/>
      <c r="F67" s="3"/>
      <c r="G67" s="3"/>
      <c r="H67" s="3"/>
      <c r="I67" s="3"/>
      <c r="J67" s="3"/>
      <c r="K67" s="3"/>
      <c r="L67" s="3"/>
      <c r="M67" s="3"/>
      <c r="N67" s="3"/>
    </row>
    <row r="68" spans="1:14" ht="14.25">
      <c r="A68" s="3"/>
      <c r="B68" s="3"/>
      <c r="C68" s="3"/>
      <c r="D68" s="3"/>
      <c r="E68" s="3"/>
      <c r="F68" s="3"/>
      <c r="G68" s="3"/>
      <c r="H68" s="3"/>
      <c r="I68" s="3"/>
      <c r="J68" s="3"/>
      <c r="K68" s="3"/>
      <c r="L68" s="3"/>
      <c r="M68" s="3"/>
      <c r="N68" s="3"/>
    </row>
    <row r="69" spans="1:14" ht="14.25">
      <c r="A69" s="3"/>
      <c r="B69" s="3"/>
      <c r="C69" s="3"/>
      <c r="D69" s="3"/>
      <c r="E69" s="3"/>
      <c r="F69" s="3"/>
      <c r="G69" s="3"/>
      <c r="H69" s="3"/>
      <c r="I69" s="3"/>
      <c r="J69" s="3"/>
      <c r="K69" s="3"/>
      <c r="L69" s="3"/>
      <c r="M69" s="3"/>
      <c r="N69" s="3"/>
    </row>
    <row r="70" spans="1:14" ht="14.25">
      <c r="A70" s="3"/>
      <c r="B70" s="3"/>
      <c r="C70" s="3"/>
      <c r="D70" s="3"/>
      <c r="E70" s="3"/>
      <c r="F70" s="3"/>
      <c r="G70" s="3"/>
      <c r="H70" s="3"/>
      <c r="I70" s="3"/>
      <c r="J70" s="3"/>
      <c r="K70" s="3"/>
      <c r="L70" s="3"/>
      <c r="M70" s="3"/>
      <c r="N70" s="3"/>
    </row>
    <row r="71" spans="1:14" ht="14.25">
      <c r="A71" s="3"/>
      <c r="B71" s="3"/>
      <c r="C71" s="3"/>
      <c r="D71" s="3"/>
      <c r="E71" s="3"/>
      <c r="F71" s="3"/>
      <c r="G71" s="3"/>
      <c r="H71" s="3"/>
      <c r="I71" s="3"/>
      <c r="J71" s="3"/>
      <c r="K71" s="3"/>
      <c r="L71" s="3"/>
      <c r="M71" s="3"/>
      <c r="N71" s="3"/>
    </row>
    <row r="72" spans="1:14" ht="14.25">
      <c r="A72" s="3"/>
      <c r="B72" s="3"/>
      <c r="C72" s="3"/>
      <c r="D72" s="3"/>
      <c r="E72" s="3"/>
      <c r="F72" s="3"/>
      <c r="G72" s="3"/>
      <c r="H72" s="3"/>
      <c r="I72" s="3"/>
      <c r="J72" s="3"/>
      <c r="K72" s="3"/>
      <c r="L72" s="3"/>
      <c r="M72" s="3"/>
      <c r="N72" s="3"/>
    </row>
    <row r="73" spans="1:14" ht="14.25">
      <c r="A73" s="3"/>
      <c r="B73" s="3"/>
      <c r="C73" s="3"/>
      <c r="D73" s="3"/>
      <c r="E73" s="3"/>
      <c r="F73" s="3"/>
      <c r="G73" s="3"/>
      <c r="H73" s="3"/>
      <c r="I73" s="3"/>
      <c r="J73" s="3"/>
      <c r="K73" s="3"/>
      <c r="L73" s="3"/>
      <c r="M73" s="3"/>
      <c r="N73" s="3"/>
    </row>
    <row r="74" spans="1:14" ht="14.25">
      <c r="A74" s="3"/>
      <c r="B74" s="3"/>
      <c r="C74" s="3"/>
      <c r="D74" s="3"/>
      <c r="E74" s="3"/>
      <c r="F74" s="3"/>
      <c r="G74" s="3"/>
      <c r="H74" s="3"/>
      <c r="I74" s="3"/>
      <c r="J74" s="3"/>
      <c r="K74" s="3"/>
      <c r="L74" s="3"/>
      <c r="M74" s="3"/>
      <c r="N74" s="3"/>
    </row>
    <row r="75" spans="1:14" ht="14.25">
      <c r="A75" s="3"/>
      <c r="B75" s="3"/>
      <c r="C75" s="3"/>
      <c r="D75" s="3"/>
      <c r="E75" s="3"/>
      <c r="F75" s="3"/>
      <c r="G75" s="3"/>
      <c r="H75" s="3"/>
      <c r="I75" s="3"/>
      <c r="J75" s="3"/>
      <c r="K75" s="3"/>
      <c r="L75" s="3"/>
      <c r="M75" s="3"/>
      <c r="N75" s="3"/>
    </row>
    <row r="76" spans="1:14" ht="14.25">
      <c r="A76" s="3"/>
      <c r="B76" s="3"/>
      <c r="C76" s="3"/>
      <c r="D76" s="3"/>
      <c r="E76" s="3"/>
      <c r="F76" s="3"/>
      <c r="G76" s="3"/>
      <c r="H76" s="3"/>
      <c r="I76" s="3"/>
      <c r="J76" s="3"/>
      <c r="K76" s="3"/>
      <c r="L76" s="3"/>
      <c r="M76" s="3"/>
      <c r="N76" s="3"/>
    </row>
    <row r="77" spans="1:14" ht="14.25">
      <c r="A77" s="3"/>
      <c r="B77" s="3"/>
      <c r="C77" s="3"/>
      <c r="D77" s="3"/>
      <c r="E77" s="3"/>
      <c r="F77" s="3"/>
      <c r="G77" s="3"/>
      <c r="H77" s="3"/>
      <c r="I77" s="3"/>
      <c r="J77" s="3"/>
      <c r="K77" s="3"/>
      <c r="L77" s="3"/>
      <c r="M77" s="3"/>
      <c r="N77" s="3"/>
    </row>
    <row r="78" spans="1:14" ht="14.25">
      <c r="A78" s="3"/>
      <c r="B78" s="3"/>
      <c r="C78" s="3"/>
      <c r="D78" s="3"/>
      <c r="E78" s="3"/>
      <c r="F78" s="3"/>
      <c r="G78" s="3"/>
      <c r="H78" s="3"/>
      <c r="I78" s="3"/>
      <c r="J78" s="3"/>
      <c r="K78" s="3"/>
      <c r="L78" s="3"/>
      <c r="M78" s="3"/>
      <c r="N78" s="3"/>
    </row>
    <row r="79" spans="1:14" ht="14.25">
      <c r="A79" s="3"/>
      <c r="B79" s="3"/>
      <c r="C79" s="3"/>
      <c r="D79" s="3"/>
      <c r="E79" s="3"/>
      <c r="F79" s="3"/>
      <c r="G79" s="3"/>
      <c r="H79" s="3"/>
      <c r="I79" s="3"/>
      <c r="J79" s="3"/>
      <c r="K79" s="3"/>
      <c r="L79" s="3"/>
      <c r="M79" s="3"/>
      <c r="N79" s="3"/>
    </row>
    <row r="80" spans="1:14" ht="14.25">
      <c r="A80" s="3"/>
      <c r="B80" s="3"/>
      <c r="C80" s="3"/>
      <c r="D80" s="3"/>
      <c r="E80" s="3"/>
      <c r="F80" s="3"/>
      <c r="G80" s="3"/>
      <c r="H80" s="3"/>
      <c r="I80" s="3"/>
      <c r="J80" s="3"/>
      <c r="K80" s="3"/>
      <c r="L80" s="3"/>
      <c r="M80" s="3"/>
      <c r="N80" s="3"/>
    </row>
    <row r="81" spans="1:14" ht="14.25">
      <c r="A81" s="3"/>
      <c r="B81" s="3"/>
      <c r="C81" s="3"/>
      <c r="D81" s="3"/>
      <c r="E81" s="3"/>
      <c r="F81" s="3"/>
      <c r="G81" s="3"/>
      <c r="H81" s="3"/>
      <c r="I81" s="3"/>
      <c r="J81" s="3"/>
      <c r="K81" s="3"/>
      <c r="L81" s="3"/>
      <c r="M81" s="3"/>
      <c r="N81" s="3"/>
    </row>
    <row r="82" spans="1:14" ht="14.25">
      <c r="A82" s="3"/>
      <c r="B82" s="3"/>
      <c r="C82" s="3"/>
      <c r="D82" s="3"/>
      <c r="E82" s="3"/>
      <c r="F82" s="3"/>
      <c r="G82" s="3"/>
      <c r="H82" s="3"/>
      <c r="I82" s="3"/>
      <c r="J82" s="3"/>
      <c r="K82" s="3"/>
      <c r="L82" s="3"/>
      <c r="M82" s="3"/>
      <c r="N82" s="3"/>
    </row>
    <row r="83" spans="1:14" ht="14.25">
      <c r="A83" s="3"/>
      <c r="B83" s="3"/>
      <c r="C83" s="3"/>
      <c r="D83" s="3"/>
      <c r="E83" s="3"/>
      <c r="F83" s="3"/>
      <c r="G83" s="3"/>
      <c r="H83" s="3"/>
      <c r="I83" s="3"/>
      <c r="J83" s="3"/>
      <c r="K83" s="3"/>
      <c r="L83" s="3"/>
      <c r="M83" s="3"/>
      <c r="N83" s="3"/>
    </row>
    <row r="84" spans="1:14" ht="14.25">
      <c r="A84" s="3"/>
      <c r="B84" s="3"/>
      <c r="C84" s="3"/>
      <c r="D84" s="3"/>
      <c r="E84" s="3"/>
      <c r="F84" s="3"/>
      <c r="G84" s="3"/>
      <c r="H84" s="3"/>
      <c r="I84" s="3"/>
      <c r="J84" s="3"/>
      <c r="K84" s="3"/>
      <c r="L84" s="3"/>
      <c r="M84" s="3"/>
      <c r="N84" s="3"/>
    </row>
    <row r="85" spans="1:14" ht="14.25">
      <c r="A85" s="3"/>
      <c r="B85" s="3"/>
      <c r="C85" s="3"/>
      <c r="D85" s="3"/>
      <c r="E85" s="3"/>
      <c r="F85" s="3"/>
      <c r="G85" s="3"/>
      <c r="H85" s="3"/>
      <c r="I85" s="3"/>
      <c r="J85" s="3"/>
      <c r="K85" s="3"/>
      <c r="L85" s="3"/>
      <c r="M85" s="3"/>
      <c r="N85" s="3"/>
    </row>
    <row r="86" spans="1:14" ht="14.25">
      <c r="A86" s="3"/>
      <c r="B86" s="3"/>
      <c r="C86" s="3"/>
      <c r="D86" s="3"/>
      <c r="E86" s="3"/>
      <c r="F86" s="3"/>
      <c r="G86" s="3"/>
      <c r="H86" s="3"/>
      <c r="I86" s="3"/>
      <c r="J86" s="3"/>
      <c r="K86" s="3"/>
      <c r="L86" s="3"/>
      <c r="M86" s="3"/>
      <c r="N86" s="3"/>
    </row>
    <row r="87" spans="1:14" ht="14.25">
      <c r="A87" s="3"/>
      <c r="B87" s="3"/>
      <c r="C87" s="3"/>
      <c r="D87" s="3"/>
      <c r="E87" s="3"/>
      <c r="F87" s="3"/>
      <c r="G87" s="3"/>
      <c r="H87" s="3"/>
      <c r="I87" s="3"/>
      <c r="J87" s="3"/>
      <c r="K87" s="3"/>
      <c r="L87" s="3"/>
      <c r="M87" s="3"/>
      <c r="N87" s="3"/>
    </row>
    <row r="88" spans="1:14" ht="14.25">
      <c r="A88" s="3"/>
      <c r="B88" s="3"/>
      <c r="C88" s="3"/>
      <c r="D88" s="3"/>
      <c r="E88" s="3"/>
      <c r="F88" s="3"/>
      <c r="G88" s="3"/>
      <c r="H88" s="3"/>
      <c r="I88" s="3"/>
      <c r="J88" s="3"/>
      <c r="K88" s="3"/>
      <c r="L88" s="3"/>
      <c r="M88" s="3"/>
      <c r="N88" s="3"/>
    </row>
    <row r="89" spans="1:14" ht="14.25">
      <c r="A89" s="3"/>
      <c r="B89" s="3"/>
      <c r="C89" s="3"/>
      <c r="D89" s="3"/>
      <c r="E89" s="3"/>
      <c r="F89" s="3"/>
      <c r="G89" s="3"/>
      <c r="H89" s="3"/>
      <c r="I89" s="3"/>
      <c r="J89" s="3"/>
      <c r="K89" s="3"/>
      <c r="L89" s="3"/>
      <c r="M89" s="3"/>
      <c r="N89" s="3"/>
    </row>
    <row r="90" spans="1:14" ht="14.25">
      <c r="A90" s="3"/>
      <c r="B90" s="3"/>
      <c r="C90" s="3"/>
      <c r="D90" s="3"/>
      <c r="E90" s="3"/>
      <c r="F90" s="3"/>
      <c r="G90" s="3"/>
      <c r="H90" s="3"/>
      <c r="I90" s="3"/>
      <c r="J90" s="3"/>
      <c r="K90" s="3"/>
      <c r="L90" s="3"/>
      <c r="M90" s="3"/>
      <c r="N90" s="3"/>
    </row>
    <row r="91" spans="1:14" ht="14.25">
      <c r="A91" s="3"/>
      <c r="B91" s="3"/>
      <c r="C91" s="3"/>
      <c r="D91" s="3"/>
      <c r="E91" s="3"/>
      <c r="F91" s="3"/>
      <c r="G91" s="3"/>
      <c r="H91" s="3"/>
      <c r="I91" s="3"/>
      <c r="J91" s="3"/>
      <c r="K91" s="3"/>
      <c r="L91" s="3"/>
      <c r="M91" s="3"/>
      <c r="N91" s="3"/>
    </row>
    <row r="92" spans="1:14" ht="14.25">
      <c r="A92" s="3"/>
      <c r="B92" s="3"/>
      <c r="C92" s="3"/>
      <c r="D92" s="3"/>
      <c r="E92" s="3"/>
      <c r="F92" s="3"/>
      <c r="G92" s="3"/>
      <c r="H92" s="3"/>
      <c r="I92" s="3"/>
      <c r="J92" s="3"/>
      <c r="K92" s="3"/>
      <c r="L92" s="3"/>
      <c r="M92" s="3"/>
      <c r="N92" s="3"/>
    </row>
    <row r="93" spans="1:14" ht="14.25">
      <c r="A93" s="3"/>
      <c r="B93" s="3"/>
      <c r="C93" s="3"/>
      <c r="D93" s="3"/>
      <c r="E93" s="3"/>
      <c r="F93" s="3"/>
      <c r="G93" s="3"/>
      <c r="H93" s="3"/>
      <c r="I93" s="3"/>
      <c r="J93" s="3"/>
      <c r="K93" s="3"/>
      <c r="L93" s="3"/>
      <c r="M93" s="3"/>
      <c r="N93" s="3"/>
    </row>
    <row r="94" spans="1:14" ht="14.25">
      <c r="A94" s="3"/>
      <c r="B94" s="3"/>
      <c r="C94" s="3"/>
      <c r="D94" s="3"/>
      <c r="E94" s="3"/>
      <c r="F94" s="3"/>
      <c r="G94" s="3"/>
      <c r="H94" s="3"/>
      <c r="I94" s="3"/>
      <c r="J94" s="3"/>
      <c r="K94" s="3"/>
      <c r="L94" s="3"/>
      <c r="M94" s="3"/>
      <c r="N94" s="3"/>
    </row>
    <row r="95" spans="1:14" ht="14.25">
      <c r="A95" s="3"/>
      <c r="B95" s="3"/>
      <c r="C95" s="3"/>
      <c r="D95" s="3"/>
      <c r="E95" s="3"/>
      <c r="F95" s="3"/>
      <c r="G95" s="3"/>
      <c r="H95" s="3"/>
      <c r="I95" s="3"/>
      <c r="J95" s="3"/>
      <c r="K95" s="3"/>
      <c r="L95" s="3"/>
      <c r="M95" s="3"/>
      <c r="N95" s="3"/>
    </row>
    <row r="96" spans="1:14" ht="14.25">
      <c r="A96" s="3"/>
      <c r="B96" s="3"/>
      <c r="C96" s="3"/>
      <c r="D96" s="3"/>
      <c r="E96" s="3"/>
      <c r="F96" s="3"/>
      <c r="G96" s="3"/>
      <c r="H96" s="3"/>
      <c r="I96" s="3"/>
      <c r="J96" s="3"/>
      <c r="K96" s="3"/>
      <c r="L96" s="3"/>
      <c r="M96" s="3"/>
      <c r="N96" s="3"/>
    </row>
    <row r="97" spans="1:14" ht="14.25">
      <c r="A97" s="3"/>
      <c r="B97" s="3"/>
      <c r="C97" s="3"/>
      <c r="D97" s="3"/>
      <c r="E97" s="3"/>
      <c r="F97" s="3"/>
      <c r="G97" s="3"/>
      <c r="H97" s="3"/>
      <c r="I97" s="3"/>
      <c r="J97" s="3"/>
      <c r="K97" s="3"/>
      <c r="L97" s="3"/>
      <c r="M97" s="3"/>
      <c r="N97" s="3"/>
    </row>
    <row r="98" spans="1:14" ht="14.25">
      <c r="A98" s="3"/>
      <c r="B98" s="3"/>
      <c r="C98" s="3"/>
      <c r="D98" s="3"/>
      <c r="E98" s="3"/>
      <c r="F98" s="3"/>
      <c r="G98" s="3"/>
      <c r="H98" s="3"/>
      <c r="I98" s="3"/>
      <c r="J98" s="3"/>
      <c r="K98" s="3"/>
      <c r="L98" s="3"/>
      <c r="M98" s="3"/>
      <c r="N98" s="3"/>
    </row>
    <row r="99" spans="1:14" ht="14.25">
      <c r="A99" s="3"/>
      <c r="B99" s="3"/>
      <c r="C99" s="3"/>
      <c r="D99" s="3"/>
      <c r="E99" s="3"/>
      <c r="F99" s="3"/>
      <c r="G99" s="3"/>
      <c r="H99" s="3"/>
      <c r="I99" s="3"/>
      <c r="J99" s="3"/>
      <c r="K99" s="3"/>
      <c r="L99" s="3"/>
      <c r="M99" s="3"/>
      <c r="N99" s="3"/>
    </row>
    <row r="100" spans="1:14" ht="14.25">
      <c r="A100" s="3"/>
      <c r="B100" s="3"/>
      <c r="C100" s="3"/>
      <c r="D100" s="3"/>
      <c r="E100" s="3"/>
      <c r="F100" s="3"/>
      <c r="G100" s="3"/>
      <c r="H100" s="3"/>
      <c r="I100" s="3"/>
      <c r="J100" s="3"/>
      <c r="K100" s="3"/>
      <c r="L100" s="3"/>
      <c r="M100" s="3"/>
      <c r="N100" s="3"/>
    </row>
    <row r="101" spans="1:14" ht="14.25">
      <c r="A101" s="3"/>
      <c r="B101" s="3"/>
      <c r="C101" s="3"/>
      <c r="D101" s="3"/>
      <c r="E101" s="3"/>
      <c r="F101" s="3"/>
      <c r="G101" s="3"/>
      <c r="H101" s="3"/>
      <c r="I101" s="3"/>
      <c r="J101" s="3"/>
      <c r="K101" s="3"/>
      <c r="L101" s="3"/>
      <c r="M101" s="3"/>
      <c r="N101" s="3"/>
    </row>
    <row r="102" spans="1:14" ht="14.25">
      <c r="A102" s="3"/>
      <c r="B102" s="3"/>
      <c r="C102" s="3"/>
      <c r="D102" s="3"/>
      <c r="E102" s="3"/>
      <c r="F102" s="3"/>
      <c r="G102" s="3"/>
      <c r="H102" s="3"/>
      <c r="I102" s="3"/>
      <c r="J102" s="3"/>
      <c r="K102" s="3"/>
      <c r="L102" s="3"/>
      <c r="M102" s="3"/>
      <c r="N102" s="3"/>
    </row>
    <row r="103" spans="1:14" ht="14.25">
      <c r="A103" s="3"/>
      <c r="B103" s="3"/>
      <c r="C103" s="3"/>
      <c r="D103" s="3"/>
      <c r="E103" s="3"/>
      <c r="F103" s="3"/>
      <c r="G103" s="3"/>
      <c r="H103" s="3"/>
      <c r="I103" s="3"/>
      <c r="J103" s="3"/>
      <c r="K103" s="3"/>
      <c r="L103" s="3"/>
      <c r="M103" s="3"/>
      <c r="N103" s="3"/>
    </row>
    <row r="104" spans="1:14" ht="14.25">
      <c r="A104" s="3"/>
      <c r="B104" s="3"/>
      <c r="C104" s="3"/>
      <c r="D104" s="3"/>
      <c r="E104" s="3"/>
      <c r="F104" s="3"/>
      <c r="G104" s="3"/>
      <c r="H104" s="3"/>
      <c r="I104" s="3"/>
      <c r="J104" s="3"/>
      <c r="K104" s="3"/>
      <c r="L104" s="3"/>
      <c r="M104" s="3"/>
      <c r="N104" s="3"/>
    </row>
    <row r="105" spans="1:14" ht="14.25">
      <c r="A105" s="3"/>
      <c r="B105" s="3"/>
      <c r="C105" s="3"/>
      <c r="D105" s="3"/>
      <c r="E105" s="3"/>
      <c r="F105" s="3"/>
      <c r="G105" s="3"/>
      <c r="H105" s="3"/>
      <c r="I105" s="3"/>
      <c r="J105" s="3"/>
      <c r="K105" s="3"/>
      <c r="L105" s="3"/>
      <c r="M105" s="3"/>
      <c r="N105" s="3"/>
    </row>
    <row r="106" spans="1:14" ht="14.25">
      <c r="A106" s="3"/>
      <c r="B106" s="3"/>
      <c r="C106" s="3"/>
      <c r="D106" s="3"/>
      <c r="E106" s="3"/>
      <c r="F106" s="3"/>
      <c r="G106" s="3"/>
      <c r="H106" s="3"/>
      <c r="I106" s="3"/>
      <c r="J106" s="3"/>
      <c r="K106" s="3"/>
      <c r="L106" s="3"/>
      <c r="M106" s="3"/>
      <c r="N106" s="3"/>
    </row>
    <row r="107" spans="1:14" ht="14.25">
      <c r="A107" s="3"/>
      <c r="B107" s="3"/>
      <c r="C107" s="3"/>
      <c r="D107" s="3"/>
      <c r="E107" s="3"/>
      <c r="F107" s="3"/>
      <c r="G107" s="3"/>
      <c r="H107" s="3"/>
      <c r="I107" s="3"/>
      <c r="J107" s="3"/>
      <c r="K107" s="3"/>
      <c r="L107" s="3"/>
      <c r="M107" s="3"/>
      <c r="N107" s="3"/>
    </row>
    <row r="108" spans="1:14" ht="14.25">
      <c r="A108" s="3"/>
      <c r="B108" s="3"/>
      <c r="C108" s="3"/>
      <c r="D108" s="3"/>
      <c r="E108" s="3"/>
      <c r="F108" s="3"/>
      <c r="G108" s="3"/>
      <c r="H108" s="3"/>
      <c r="I108" s="3"/>
      <c r="J108" s="3"/>
      <c r="K108" s="3"/>
      <c r="L108" s="3"/>
      <c r="M108" s="3"/>
      <c r="N108" s="3"/>
    </row>
    <row r="109" spans="1:14" ht="14.25">
      <c r="A109" s="3"/>
      <c r="B109" s="3"/>
      <c r="C109" s="3"/>
      <c r="D109" s="3"/>
      <c r="E109" s="3"/>
      <c r="F109" s="3"/>
      <c r="G109" s="3"/>
      <c r="H109" s="3"/>
      <c r="I109" s="3"/>
      <c r="J109" s="3"/>
      <c r="K109" s="3"/>
      <c r="L109" s="3"/>
      <c r="M109" s="3"/>
      <c r="N109" s="3"/>
    </row>
    <row r="110" spans="1:14" ht="14.25">
      <c r="A110" s="3"/>
      <c r="B110" s="3"/>
      <c r="C110" s="3"/>
      <c r="D110" s="3"/>
      <c r="E110" s="3"/>
      <c r="F110" s="3"/>
      <c r="G110" s="3"/>
      <c r="H110" s="3"/>
      <c r="I110" s="3"/>
      <c r="J110" s="3"/>
      <c r="K110" s="3"/>
      <c r="L110" s="3"/>
      <c r="M110" s="3"/>
      <c r="N110" s="3"/>
    </row>
    <row r="111" spans="1:14" ht="14.25">
      <c r="A111" s="3"/>
      <c r="B111" s="3"/>
      <c r="C111" s="3"/>
      <c r="D111" s="3"/>
      <c r="E111" s="3"/>
      <c r="F111" s="3"/>
      <c r="G111" s="3"/>
      <c r="H111" s="3"/>
      <c r="I111" s="3"/>
      <c r="J111" s="3"/>
      <c r="K111" s="3"/>
      <c r="L111" s="3"/>
      <c r="M111" s="3"/>
      <c r="N111" s="3"/>
    </row>
    <row r="112" spans="1:14" ht="14.25">
      <c r="A112" s="3"/>
      <c r="B112" s="3"/>
      <c r="C112" s="3"/>
      <c r="D112" s="3"/>
      <c r="E112" s="3"/>
      <c r="F112" s="3"/>
      <c r="G112" s="3"/>
      <c r="H112" s="3"/>
      <c r="I112" s="3"/>
      <c r="J112" s="3"/>
      <c r="K112" s="3"/>
      <c r="L112" s="3"/>
      <c r="M112" s="3"/>
      <c r="N112" s="3"/>
    </row>
    <row r="113" spans="1:14" ht="14.25">
      <c r="A113" s="3"/>
      <c r="B113" s="3"/>
      <c r="C113" s="3"/>
      <c r="D113" s="3"/>
      <c r="E113" s="3"/>
      <c r="F113" s="3"/>
      <c r="G113" s="3"/>
      <c r="H113" s="3"/>
      <c r="I113" s="3"/>
      <c r="J113" s="3"/>
      <c r="K113" s="3"/>
      <c r="L113" s="3"/>
      <c r="M113" s="3"/>
      <c r="N113" s="3"/>
    </row>
    <row r="114" spans="1:14" ht="14.25">
      <c r="A114" s="3"/>
      <c r="B114" s="3"/>
      <c r="C114" s="3"/>
      <c r="D114" s="3"/>
      <c r="E114" s="3"/>
      <c r="F114" s="3"/>
      <c r="G114" s="3"/>
      <c r="H114" s="3"/>
      <c r="I114" s="3"/>
      <c r="J114" s="3"/>
      <c r="K114" s="3"/>
      <c r="L114" s="3"/>
      <c r="M114" s="3"/>
      <c r="N114" s="3"/>
    </row>
    <row r="115" spans="1:14" ht="14.25">
      <c r="A115" s="3"/>
      <c r="B115" s="3"/>
      <c r="C115" s="3"/>
      <c r="D115" s="3"/>
      <c r="E115" s="3"/>
      <c r="F115" s="3"/>
      <c r="G115" s="3"/>
      <c r="H115" s="3"/>
      <c r="I115" s="3"/>
      <c r="J115" s="3"/>
      <c r="K115" s="3"/>
      <c r="L115" s="3"/>
      <c r="M115" s="3"/>
      <c r="N115" s="3"/>
    </row>
    <row r="116" spans="1:14" ht="14.25">
      <c r="A116" s="3"/>
      <c r="B116" s="3"/>
      <c r="C116" s="3"/>
      <c r="D116" s="3"/>
      <c r="E116" s="3"/>
      <c r="F116" s="3"/>
      <c r="G116" s="3"/>
      <c r="H116" s="3"/>
      <c r="I116" s="3"/>
      <c r="J116" s="3"/>
      <c r="K116" s="3"/>
      <c r="L116" s="3"/>
      <c r="M116" s="3"/>
      <c r="N116" s="3"/>
    </row>
    <row r="117" spans="1:14" ht="14.25">
      <c r="A117" s="3"/>
      <c r="B117" s="3"/>
      <c r="C117" s="3"/>
      <c r="D117" s="3"/>
      <c r="E117" s="3"/>
      <c r="F117" s="3"/>
      <c r="G117" s="3"/>
      <c r="H117" s="3"/>
      <c r="I117" s="3"/>
      <c r="J117" s="3"/>
      <c r="K117" s="3"/>
      <c r="L117" s="3"/>
      <c r="M117" s="3"/>
      <c r="N117" s="3"/>
    </row>
    <row r="118" spans="1:14" ht="14.25">
      <c r="A118" s="3"/>
      <c r="B118" s="3"/>
      <c r="C118" s="3"/>
      <c r="D118" s="3"/>
      <c r="E118" s="3"/>
      <c r="F118" s="3"/>
      <c r="G118" s="3"/>
      <c r="H118" s="3"/>
      <c r="I118" s="3"/>
      <c r="J118" s="3"/>
      <c r="K118" s="3"/>
      <c r="L118" s="3"/>
      <c r="M118" s="3"/>
      <c r="N118" s="3"/>
    </row>
    <row r="119" spans="1:14" ht="14.25">
      <c r="A119" s="3"/>
      <c r="B119" s="3"/>
      <c r="C119" s="3"/>
      <c r="D119" s="3"/>
      <c r="E119" s="3"/>
      <c r="F119" s="3"/>
      <c r="G119" s="3"/>
      <c r="H119" s="3"/>
      <c r="I119" s="3"/>
      <c r="J119" s="3"/>
      <c r="K119" s="3"/>
      <c r="L119" s="3"/>
      <c r="M119" s="3"/>
      <c r="N119" s="3"/>
    </row>
    <row r="120" spans="1:14" ht="14.25">
      <c r="A120" s="3"/>
      <c r="B120" s="3"/>
      <c r="C120" s="3"/>
      <c r="D120" s="3"/>
      <c r="E120" s="3"/>
      <c r="F120" s="3"/>
      <c r="G120" s="3"/>
      <c r="H120" s="3"/>
      <c r="I120" s="3"/>
      <c r="J120" s="3"/>
      <c r="K120" s="3"/>
      <c r="L120" s="3"/>
      <c r="M120" s="3"/>
      <c r="N120" s="3"/>
    </row>
    <row r="121" spans="1:14" ht="14.25">
      <c r="A121" s="3"/>
      <c r="B121" s="3"/>
      <c r="C121" s="3"/>
      <c r="D121" s="3"/>
      <c r="E121" s="3"/>
      <c r="F121" s="3"/>
      <c r="G121" s="3"/>
      <c r="H121" s="3"/>
      <c r="I121" s="3"/>
      <c r="J121" s="3"/>
      <c r="K121" s="3"/>
      <c r="L121" s="3"/>
      <c r="M121" s="3"/>
      <c r="N121" s="3"/>
    </row>
    <row r="122" spans="1:14" ht="14.25">
      <c r="A122" s="3"/>
      <c r="B122" s="3"/>
      <c r="C122" s="3"/>
      <c r="D122" s="3"/>
      <c r="E122" s="3"/>
      <c r="F122" s="3"/>
      <c r="G122" s="3"/>
      <c r="H122" s="3"/>
      <c r="I122" s="3"/>
      <c r="J122" s="3"/>
      <c r="K122" s="3"/>
      <c r="L122" s="3"/>
      <c r="M122" s="3"/>
      <c r="N122" s="3"/>
    </row>
    <row r="123" spans="1:14" ht="14.25">
      <c r="A123" s="3"/>
      <c r="B123" s="3"/>
      <c r="C123" s="3"/>
      <c r="D123" s="3"/>
      <c r="E123" s="3"/>
      <c r="F123" s="3"/>
      <c r="G123" s="3"/>
      <c r="H123" s="3"/>
      <c r="I123" s="3"/>
      <c r="J123" s="3"/>
      <c r="K123" s="3"/>
      <c r="L123" s="3"/>
      <c r="M123" s="3"/>
      <c r="N123" s="3"/>
    </row>
    <row r="124" spans="1:14" ht="14.25">
      <c r="A124" s="3"/>
      <c r="B124" s="3"/>
      <c r="C124" s="3"/>
      <c r="D124" s="3"/>
      <c r="E124" s="3"/>
      <c r="F124" s="3"/>
      <c r="G124" s="3"/>
      <c r="H124" s="3"/>
      <c r="I124" s="3"/>
      <c r="J124" s="3"/>
      <c r="K124" s="3"/>
      <c r="L124" s="3"/>
      <c r="M124" s="3"/>
      <c r="N124" s="3"/>
    </row>
    <row r="125" spans="1:14" ht="14.25">
      <c r="A125" s="3"/>
      <c r="B125" s="3"/>
      <c r="C125" s="3"/>
      <c r="D125" s="3"/>
      <c r="E125" s="3"/>
      <c r="F125" s="3"/>
      <c r="G125" s="3"/>
      <c r="H125" s="3"/>
      <c r="I125" s="3"/>
      <c r="J125" s="3"/>
      <c r="K125" s="3"/>
      <c r="L125" s="3"/>
      <c r="M125" s="3"/>
      <c r="N125" s="3"/>
    </row>
    <row r="126" spans="1:14" ht="14.25">
      <c r="A126" s="3"/>
      <c r="B126" s="3"/>
      <c r="C126" s="3"/>
      <c r="D126" s="3"/>
      <c r="E126" s="3"/>
      <c r="F126" s="3"/>
      <c r="G126" s="3"/>
      <c r="H126" s="3"/>
      <c r="I126" s="3"/>
      <c r="J126" s="3"/>
      <c r="K126" s="3"/>
      <c r="L126" s="3"/>
      <c r="M126" s="3"/>
      <c r="N126" s="3"/>
    </row>
    <row r="127" spans="1:14" ht="14.25">
      <c r="A127" s="3"/>
      <c r="B127" s="3"/>
      <c r="C127" s="3"/>
      <c r="D127" s="3"/>
      <c r="E127" s="3"/>
      <c r="F127" s="3"/>
      <c r="G127" s="3"/>
      <c r="H127" s="3"/>
      <c r="I127" s="3"/>
      <c r="J127" s="3"/>
      <c r="K127" s="3"/>
      <c r="L127" s="3"/>
      <c r="M127" s="3"/>
      <c r="N127" s="3"/>
    </row>
    <row r="128" spans="1:14" ht="14.25">
      <c r="A128" s="3"/>
      <c r="B128" s="3"/>
      <c r="C128" s="3"/>
      <c r="D128" s="3"/>
      <c r="E128" s="3"/>
      <c r="F128" s="3"/>
      <c r="G128" s="3"/>
      <c r="H128" s="3"/>
      <c r="I128" s="3"/>
      <c r="J128" s="3"/>
      <c r="K128" s="3"/>
      <c r="L128" s="3"/>
      <c r="M128" s="3"/>
      <c r="N128" s="3"/>
    </row>
    <row r="129" spans="1:14" ht="14.25">
      <c r="A129" s="3"/>
      <c r="B129" s="3"/>
      <c r="C129" s="3"/>
      <c r="D129" s="3"/>
      <c r="E129" s="3"/>
      <c r="F129" s="3"/>
      <c r="G129" s="3"/>
      <c r="H129" s="3"/>
      <c r="I129" s="3"/>
      <c r="J129" s="3"/>
      <c r="K129" s="3"/>
      <c r="L129" s="3"/>
      <c r="M129" s="3"/>
      <c r="N129" s="3"/>
    </row>
    <row r="130" spans="1:14" ht="14.25">
      <c r="A130" s="3"/>
      <c r="B130" s="3"/>
      <c r="C130" s="3"/>
      <c r="D130" s="3"/>
      <c r="E130" s="3"/>
      <c r="F130" s="3"/>
      <c r="G130" s="3"/>
      <c r="H130" s="3"/>
      <c r="I130" s="3"/>
      <c r="J130" s="3"/>
      <c r="K130" s="3"/>
      <c r="L130" s="3"/>
      <c r="M130" s="3"/>
      <c r="N130" s="3"/>
    </row>
    <row r="131" spans="1:14" ht="14.25">
      <c r="A131" s="3"/>
      <c r="B131" s="3"/>
      <c r="C131" s="3"/>
      <c r="D131" s="3"/>
      <c r="E131" s="3"/>
      <c r="F131" s="3"/>
      <c r="G131" s="3"/>
      <c r="H131" s="3"/>
      <c r="I131" s="3"/>
      <c r="J131" s="3"/>
      <c r="K131" s="3"/>
      <c r="L131" s="3"/>
      <c r="M131" s="3"/>
      <c r="N131" s="3"/>
    </row>
    <row r="132" spans="1:14" ht="14.25">
      <c r="A132" s="3"/>
      <c r="B132" s="3"/>
      <c r="C132" s="3"/>
      <c r="D132" s="3"/>
      <c r="E132" s="3"/>
      <c r="F132" s="3"/>
      <c r="G132" s="3"/>
      <c r="H132" s="3"/>
      <c r="I132" s="3"/>
      <c r="J132" s="3"/>
      <c r="K132" s="3"/>
      <c r="L132" s="3"/>
      <c r="M132" s="3"/>
      <c r="N132" s="3"/>
    </row>
    <row r="133" spans="1:14" ht="14.25">
      <c r="A133" s="3"/>
      <c r="B133" s="3"/>
      <c r="C133" s="3"/>
      <c r="D133" s="3"/>
      <c r="E133" s="3"/>
      <c r="F133" s="3"/>
      <c r="G133" s="3"/>
      <c r="H133" s="3"/>
      <c r="I133" s="3"/>
      <c r="J133" s="3"/>
      <c r="K133" s="3"/>
      <c r="L133" s="3"/>
      <c r="M133" s="3"/>
      <c r="N133" s="3"/>
    </row>
    <row r="134" spans="1:14" ht="14.25">
      <c r="A134" s="3"/>
      <c r="B134" s="3"/>
      <c r="C134" s="3"/>
      <c r="D134" s="3"/>
      <c r="E134" s="3"/>
      <c r="F134" s="3"/>
      <c r="G134" s="3"/>
      <c r="H134" s="3"/>
      <c r="I134" s="3"/>
      <c r="J134" s="3"/>
      <c r="K134" s="3"/>
      <c r="L134" s="3"/>
      <c r="M134" s="3"/>
      <c r="N134" s="3"/>
    </row>
    <row r="135" spans="1:14" ht="14.25">
      <c r="A135" s="3"/>
      <c r="B135" s="3"/>
      <c r="C135" s="3"/>
      <c r="D135" s="3"/>
      <c r="E135" s="3"/>
      <c r="F135" s="3"/>
      <c r="G135" s="3"/>
      <c r="H135" s="3"/>
      <c r="I135" s="3"/>
      <c r="J135" s="3"/>
      <c r="K135" s="3"/>
      <c r="L135" s="3"/>
      <c r="M135" s="3"/>
      <c r="N135" s="3"/>
    </row>
    <row r="136" spans="1:14" ht="14.25">
      <c r="A136" s="3"/>
      <c r="B136" s="3"/>
      <c r="C136" s="3"/>
      <c r="D136" s="3"/>
      <c r="E136" s="3"/>
      <c r="F136" s="3"/>
      <c r="G136" s="3"/>
      <c r="H136" s="3"/>
      <c r="I136" s="3"/>
      <c r="J136" s="3"/>
      <c r="K136" s="3"/>
      <c r="L136" s="3"/>
      <c r="M136" s="3"/>
      <c r="N136" s="3"/>
    </row>
    <row r="137" spans="1:14" ht="14.25">
      <c r="A137" s="3"/>
      <c r="B137" s="3"/>
      <c r="C137" s="3"/>
      <c r="D137" s="3"/>
      <c r="E137" s="3"/>
      <c r="F137" s="3"/>
      <c r="G137" s="3"/>
      <c r="H137" s="3"/>
      <c r="I137" s="3"/>
      <c r="J137" s="3"/>
      <c r="K137" s="3"/>
      <c r="L137" s="3"/>
      <c r="M137" s="3"/>
      <c r="N137" s="3"/>
    </row>
    <row r="138" spans="1:14" ht="14.25">
      <c r="A138" s="3"/>
      <c r="B138" s="3"/>
      <c r="C138" s="3"/>
      <c r="D138" s="3"/>
      <c r="E138" s="3"/>
      <c r="F138" s="3"/>
      <c r="G138" s="3"/>
      <c r="H138" s="3"/>
      <c r="I138" s="3"/>
      <c r="J138" s="3"/>
      <c r="K138" s="3"/>
      <c r="L138" s="3"/>
      <c r="M138" s="3"/>
      <c r="N138" s="3"/>
    </row>
    <row r="139" spans="1:14" ht="14.25">
      <c r="A139" s="3"/>
      <c r="B139" s="3"/>
      <c r="C139" s="3"/>
      <c r="D139" s="3"/>
      <c r="E139" s="3"/>
      <c r="F139" s="3"/>
      <c r="G139" s="3"/>
      <c r="H139" s="3"/>
      <c r="I139" s="3"/>
      <c r="J139" s="3"/>
      <c r="K139" s="3"/>
      <c r="L139" s="3"/>
      <c r="M139" s="3"/>
      <c r="N139" s="3"/>
    </row>
    <row r="140" spans="1:14" ht="14.25">
      <c r="A140" s="3"/>
      <c r="B140" s="3"/>
      <c r="C140" s="3"/>
      <c r="D140" s="3"/>
      <c r="E140" s="3"/>
      <c r="F140" s="3"/>
      <c r="G140" s="3"/>
      <c r="H140" s="3"/>
      <c r="I140" s="3"/>
      <c r="J140" s="3"/>
      <c r="K140" s="3"/>
      <c r="L140" s="3"/>
      <c r="M140" s="3"/>
      <c r="N140" s="3"/>
    </row>
    <row r="141" spans="1:14" ht="14.25">
      <c r="A141" s="3"/>
      <c r="B141" s="3"/>
      <c r="C141" s="3"/>
      <c r="D141" s="3"/>
      <c r="E141" s="3"/>
      <c r="F141" s="3"/>
      <c r="G141" s="3"/>
      <c r="H141" s="3"/>
      <c r="I141" s="3"/>
      <c r="J141" s="3"/>
      <c r="K141" s="3"/>
      <c r="L141" s="3"/>
      <c r="M141" s="3"/>
      <c r="N141" s="3"/>
    </row>
    <row r="142" spans="1:14" ht="14.25">
      <c r="A142" s="3"/>
      <c r="B142" s="3"/>
      <c r="C142" s="3"/>
      <c r="D142" s="3"/>
      <c r="E142" s="3"/>
      <c r="F142" s="3"/>
      <c r="G142" s="3"/>
      <c r="H142" s="3"/>
      <c r="I142" s="3"/>
      <c r="J142" s="3"/>
      <c r="K142" s="3"/>
      <c r="L142" s="3"/>
      <c r="M142" s="3"/>
      <c r="N142" s="3"/>
    </row>
    <row r="143" spans="1:14" ht="14.25">
      <c r="A143" s="3"/>
      <c r="B143" s="3"/>
      <c r="C143" s="3"/>
      <c r="D143" s="3"/>
      <c r="E143" s="3"/>
      <c r="F143" s="3"/>
      <c r="G143" s="3"/>
      <c r="H143" s="3"/>
      <c r="I143" s="3"/>
      <c r="J143" s="3"/>
      <c r="K143" s="3"/>
      <c r="L143" s="3"/>
      <c r="M143" s="3"/>
      <c r="N143" s="3"/>
    </row>
    <row r="144" spans="1:14" ht="14.25">
      <c r="A144" s="3"/>
      <c r="B144" s="3"/>
      <c r="C144" s="3"/>
      <c r="D144" s="3"/>
      <c r="E144" s="3"/>
      <c r="F144" s="3"/>
      <c r="G144" s="3"/>
      <c r="H144" s="3"/>
      <c r="I144" s="3"/>
      <c r="J144" s="3"/>
      <c r="K144" s="3"/>
      <c r="L144" s="3"/>
      <c r="M144" s="3"/>
      <c r="N144" s="3"/>
    </row>
    <row r="145" spans="1:14" ht="14.25">
      <c r="A145" s="3"/>
      <c r="B145" s="3"/>
      <c r="C145" s="3"/>
      <c r="D145" s="3"/>
      <c r="E145" s="3"/>
      <c r="F145" s="3"/>
      <c r="G145" s="3"/>
      <c r="H145" s="3"/>
      <c r="I145" s="3"/>
      <c r="J145" s="3"/>
      <c r="K145" s="3"/>
      <c r="L145" s="3"/>
      <c r="M145" s="3"/>
      <c r="N145" s="3"/>
    </row>
    <row r="146" spans="1:14" ht="14.25">
      <c r="A146" s="3"/>
      <c r="B146" s="3"/>
      <c r="C146" s="3"/>
      <c r="D146" s="3"/>
      <c r="E146" s="3"/>
      <c r="F146" s="3"/>
      <c r="G146" s="3"/>
      <c r="H146" s="3"/>
      <c r="I146" s="3"/>
      <c r="J146" s="3"/>
      <c r="K146" s="3"/>
      <c r="L146" s="3"/>
      <c r="M146" s="3"/>
      <c r="N146" s="3"/>
    </row>
    <row r="147" spans="1:14" ht="14.25">
      <c r="A147" s="3"/>
      <c r="B147" s="3"/>
      <c r="C147" s="3"/>
      <c r="D147" s="3"/>
      <c r="E147" s="3"/>
      <c r="F147" s="3"/>
      <c r="G147" s="3"/>
      <c r="H147" s="3"/>
      <c r="I147" s="3"/>
      <c r="J147" s="3"/>
      <c r="K147" s="3"/>
      <c r="L147" s="3"/>
      <c r="M147" s="3"/>
      <c r="N147" s="3"/>
    </row>
    <row r="148" spans="1:14" ht="14.25">
      <c r="A148" s="3"/>
      <c r="B148" s="3"/>
      <c r="C148" s="3"/>
      <c r="D148" s="3"/>
      <c r="E148" s="3"/>
      <c r="F148" s="3"/>
      <c r="G148" s="3"/>
      <c r="H148" s="3"/>
      <c r="I148" s="3"/>
      <c r="J148" s="3"/>
      <c r="K148" s="3"/>
      <c r="L148" s="3"/>
      <c r="M148" s="3"/>
      <c r="N148" s="3"/>
    </row>
    <row r="149" spans="1:14" ht="14.25">
      <c r="A149" s="3"/>
      <c r="B149" s="3"/>
      <c r="C149" s="3"/>
      <c r="D149" s="3"/>
      <c r="E149" s="3"/>
      <c r="F149" s="3"/>
      <c r="G149" s="3"/>
      <c r="H149" s="3"/>
      <c r="I149" s="3"/>
      <c r="J149" s="3"/>
      <c r="K149" s="3"/>
      <c r="L149" s="3"/>
      <c r="M149" s="3"/>
      <c r="N149" s="3"/>
    </row>
    <row r="150" spans="1:14" ht="14.25">
      <c r="A150" s="3"/>
      <c r="B150" s="3"/>
      <c r="C150" s="3"/>
      <c r="D150" s="3"/>
      <c r="E150" s="3"/>
      <c r="F150" s="3"/>
      <c r="G150" s="3"/>
      <c r="H150" s="3"/>
      <c r="I150" s="3"/>
      <c r="J150" s="3"/>
      <c r="K150" s="3"/>
      <c r="L150" s="3"/>
      <c r="M150" s="3"/>
      <c r="N150" s="3"/>
    </row>
    <row r="151" spans="1:14" ht="14.25">
      <c r="A151" s="3"/>
      <c r="B151" s="3"/>
      <c r="C151" s="3"/>
      <c r="D151" s="3"/>
      <c r="E151" s="3"/>
      <c r="F151" s="3"/>
      <c r="G151" s="3"/>
      <c r="H151" s="3"/>
      <c r="I151" s="3"/>
      <c r="J151" s="3"/>
      <c r="K151" s="3"/>
      <c r="L151" s="3"/>
      <c r="M151" s="3"/>
      <c r="N151" s="3"/>
    </row>
    <row r="152" spans="1:14" ht="14.25">
      <c r="A152" s="3"/>
      <c r="B152" s="3"/>
      <c r="C152" s="3"/>
      <c r="D152" s="3"/>
      <c r="E152" s="3"/>
      <c r="F152" s="3"/>
      <c r="G152" s="3"/>
      <c r="H152" s="3"/>
      <c r="I152" s="3"/>
      <c r="J152" s="3"/>
      <c r="K152" s="3"/>
      <c r="L152" s="3"/>
      <c r="M152" s="3"/>
      <c r="N152" s="3"/>
    </row>
    <row r="153" spans="1:14" ht="14.25">
      <c r="A153" s="3"/>
      <c r="B153" s="3"/>
      <c r="C153" s="3"/>
      <c r="D153" s="3"/>
      <c r="E153" s="3"/>
      <c r="F153" s="3"/>
      <c r="G153" s="3"/>
      <c r="H153" s="3"/>
      <c r="I153" s="3"/>
      <c r="J153" s="3"/>
      <c r="K153" s="3"/>
      <c r="L153" s="3"/>
      <c r="M153" s="3"/>
      <c r="N153" s="3"/>
    </row>
    <row r="154" spans="1:14" ht="14.25">
      <c r="A154" s="3"/>
      <c r="B154" s="3"/>
      <c r="C154" s="3"/>
      <c r="D154" s="3"/>
      <c r="E154" s="3"/>
      <c r="F154" s="3"/>
      <c r="G154" s="3"/>
      <c r="H154" s="3"/>
      <c r="I154" s="3"/>
      <c r="J154" s="3"/>
      <c r="K154" s="3"/>
      <c r="L154" s="3"/>
      <c r="M154" s="3"/>
      <c r="N154" s="3"/>
    </row>
    <row r="155" spans="1:14" ht="14.25">
      <c r="A155" s="3"/>
      <c r="B155" s="3"/>
      <c r="C155" s="3"/>
      <c r="D155" s="3"/>
      <c r="E155" s="3"/>
      <c r="F155" s="3"/>
      <c r="G155" s="3"/>
      <c r="H155" s="3"/>
      <c r="I155" s="3"/>
      <c r="J155" s="3"/>
      <c r="K155" s="3"/>
      <c r="L155" s="3"/>
      <c r="M155" s="3"/>
      <c r="N155" s="3"/>
    </row>
    <row r="156" spans="1:14" ht="14.25">
      <c r="A156" s="3"/>
      <c r="B156" s="3"/>
      <c r="C156" s="3"/>
      <c r="D156" s="3"/>
      <c r="E156" s="3"/>
      <c r="F156" s="3"/>
      <c r="G156" s="3"/>
      <c r="H156" s="3"/>
      <c r="I156" s="3"/>
      <c r="J156" s="3"/>
      <c r="K156" s="3"/>
      <c r="L156" s="3"/>
      <c r="M156" s="3"/>
      <c r="N156" s="3"/>
    </row>
    <row r="157" spans="1:14" ht="14.25">
      <c r="A157" s="3"/>
      <c r="B157" s="3"/>
      <c r="C157" s="3"/>
      <c r="D157" s="3"/>
      <c r="E157" s="3"/>
      <c r="F157" s="3"/>
      <c r="G157" s="3"/>
      <c r="H157" s="3"/>
      <c r="I157" s="3"/>
      <c r="J157" s="3"/>
      <c r="K157" s="3"/>
      <c r="L157" s="3"/>
      <c r="M157" s="3"/>
      <c r="N157" s="3"/>
    </row>
    <row r="158" spans="1:14" ht="14.25">
      <c r="A158" s="3"/>
      <c r="B158" s="3"/>
      <c r="C158" s="3"/>
      <c r="D158" s="3"/>
      <c r="E158" s="3"/>
      <c r="F158" s="3"/>
      <c r="G158" s="3"/>
      <c r="H158" s="3"/>
      <c r="I158" s="3"/>
      <c r="J158" s="3"/>
      <c r="K158" s="3"/>
      <c r="L158" s="3"/>
      <c r="M158" s="3"/>
      <c r="N158" s="3"/>
    </row>
    <row r="159" spans="1:14" ht="14.25">
      <c r="A159" s="3"/>
      <c r="B159" s="3"/>
      <c r="C159" s="3"/>
      <c r="D159" s="3"/>
      <c r="E159" s="3"/>
      <c r="F159" s="3"/>
      <c r="G159" s="3"/>
      <c r="H159" s="3"/>
      <c r="I159" s="3"/>
      <c r="J159" s="3"/>
      <c r="K159" s="3"/>
      <c r="L159" s="3"/>
      <c r="M159" s="3"/>
      <c r="N159" s="3"/>
    </row>
    <row r="160" spans="1:14" ht="14.25">
      <c r="A160" s="3"/>
      <c r="B160" s="3"/>
      <c r="C160" s="3"/>
      <c r="D160" s="3"/>
      <c r="E160" s="3"/>
      <c r="F160" s="3"/>
      <c r="G160" s="3"/>
      <c r="H160" s="3"/>
      <c r="I160" s="3"/>
      <c r="J160" s="3"/>
      <c r="K160" s="3"/>
      <c r="L160" s="3"/>
      <c r="M160" s="3"/>
      <c r="N160" s="3"/>
    </row>
    <row r="161" spans="1:14" ht="14.25">
      <c r="A161" s="3"/>
      <c r="B161" s="3"/>
      <c r="C161" s="3"/>
      <c r="D161" s="3"/>
      <c r="E161" s="3"/>
      <c r="F161" s="3"/>
      <c r="G161" s="3"/>
      <c r="H161" s="3"/>
      <c r="I161" s="3"/>
      <c r="J161" s="3"/>
      <c r="K161" s="3"/>
      <c r="L161" s="3"/>
      <c r="M161" s="3"/>
      <c r="N161" s="3"/>
    </row>
    <row r="162" spans="1:14" ht="14.25">
      <c r="A162" s="3"/>
      <c r="B162" s="3"/>
      <c r="C162" s="3"/>
      <c r="D162" s="3"/>
      <c r="E162" s="3"/>
      <c r="F162" s="3"/>
      <c r="G162" s="3"/>
      <c r="H162" s="3"/>
      <c r="I162" s="3"/>
      <c r="J162" s="3"/>
      <c r="K162" s="3"/>
      <c r="L162" s="3"/>
      <c r="M162" s="3"/>
      <c r="N162" s="3"/>
    </row>
    <row r="163" spans="1:14" ht="14.25">
      <c r="A163" s="3"/>
      <c r="B163" s="3"/>
      <c r="C163" s="3"/>
      <c r="D163" s="3"/>
      <c r="E163" s="3"/>
      <c r="F163" s="3"/>
      <c r="G163" s="3"/>
      <c r="H163" s="3"/>
      <c r="I163" s="3"/>
      <c r="J163" s="3"/>
      <c r="K163" s="3"/>
      <c r="L163" s="3"/>
      <c r="M163" s="3"/>
      <c r="N163" s="3"/>
    </row>
    <row r="164" spans="1:14" ht="14.25">
      <c r="A164" s="3"/>
      <c r="B164" s="3"/>
      <c r="C164" s="3"/>
      <c r="D164" s="3"/>
      <c r="E164" s="3"/>
      <c r="F164" s="3"/>
      <c r="G164" s="3"/>
      <c r="H164" s="3"/>
      <c r="I164" s="3"/>
      <c r="J164" s="3"/>
      <c r="K164" s="3"/>
      <c r="L164" s="3"/>
      <c r="M164" s="3"/>
      <c r="N164" s="3"/>
    </row>
    <row r="165" spans="1:14" ht="14.25">
      <c r="A165" s="3"/>
      <c r="B165" s="3"/>
      <c r="C165" s="3"/>
      <c r="D165" s="3"/>
      <c r="E165" s="3"/>
      <c r="F165" s="3"/>
      <c r="G165" s="3"/>
      <c r="H165" s="3"/>
      <c r="I165" s="3"/>
      <c r="J165" s="3"/>
      <c r="K165" s="3"/>
      <c r="L165" s="3"/>
      <c r="M165" s="3"/>
      <c r="N165" s="3"/>
    </row>
    <row r="166" spans="1:14" ht="14.25">
      <c r="A166" s="3"/>
      <c r="B166" s="3"/>
      <c r="C166" s="3"/>
      <c r="D166" s="3"/>
      <c r="E166" s="3"/>
      <c r="F166" s="3"/>
      <c r="G166" s="3"/>
      <c r="H166" s="3"/>
      <c r="I166" s="3"/>
      <c r="J166" s="3"/>
      <c r="K166" s="3"/>
      <c r="L166" s="3"/>
      <c r="M166" s="3"/>
      <c r="N166" s="3"/>
    </row>
    <row r="167" spans="1:14" ht="14.25">
      <c r="A167" s="3"/>
      <c r="B167" s="3"/>
      <c r="C167" s="3"/>
      <c r="D167" s="3"/>
      <c r="E167" s="3"/>
      <c r="F167" s="3"/>
      <c r="G167" s="3"/>
      <c r="H167" s="3"/>
      <c r="I167" s="3"/>
      <c r="J167" s="3"/>
      <c r="K167" s="3"/>
      <c r="L167" s="3"/>
      <c r="M167" s="3"/>
      <c r="N167" s="3"/>
    </row>
    <row r="168" spans="1:14" ht="14.25">
      <c r="A168" s="3"/>
      <c r="B168" s="3"/>
      <c r="C168" s="3"/>
      <c r="D168" s="3"/>
      <c r="E168" s="3"/>
      <c r="F168" s="3"/>
      <c r="G168" s="3"/>
      <c r="H168" s="3"/>
      <c r="I168" s="3"/>
      <c r="J168" s="3"/>
      <c r="K168" s="3"/>
      <c r="L168" s="3"/>
      <c r="M168" s="3"/>
      <c r="N168" s="3"/>
    </row>
    <row r="169" spans="1:14" ht="14.25">
      <c r="A169" s="3"/>
      <c r="B169" s="3"/>
      <c r="C169" s="3"/>
      <c r="D169" s="3"/>
      <c r="E169" s="3"/>
      <c r="F169" s="3"/>
      <c r="G169" s="3"/>
      <c r="H169" s="3"/>
      <c r="I169" s="3"/>
      <c r="J169" s="3"/>
      <c r="K169" s="3"/>
      <c r="L169" s="3"/>
      <c r="M169" s="3"/>
      <c r="N169" s="3"/>
    </row>
    <row r="170" spans="1:14" ht="14.25">
      <c r="A170" s="3"/>
      <c r="B170" s="3"/>
      <c r="C170" s="3"/>
      <c r="D170" s="3"/>
      <c r="E170" s="3"/>
      <c r="F170" s="3"/>
      <c r="G170" s="3"/>
      <c r="H170" s="3"/>
      <c r="I170" s="3"/>
      <c r="J170" s="3"/>
      <c r="K170" s="3"/>
      <c r="L170" s="3"/>
      <c r="M170" s="3"/>
      <c r="N170" s="3"/>
    </row>
    <row r="171" spans="1:14" ht="14.25">
      <c r="A171" s="3"/>
      <c r="B171" s="3"/>
      <c r="C171" s="3"/>
      <c r="D171" s="3"/>
      <c r="E171" s="3"/>
      <c r="F171" s="3"/>
      <c r="G171" s="3"/>
      <c r="H171" s="3"/>
      <c r="I171" s="3"/>
      <c r="J171" s="3"/>
      <c r="K171" s="3"/>
      <c r="L171" s="3"/>
      <c r="M171" s="3"/>
      <c r="N171" s="3"/>
    </row>
    <row r="172" spans="1:14" ht="14.25">
      <c r="A172" s="3"/>
      <c r="B172" s="3"/>
      <c r="C172" s="3"/>
      <c r="D172" s="3"/>
      <c r="E172" s="3"/>
      <c r="F172" s="3"/>
      <c r="G172" s="3"/>
      <c r="H172" s="3"/>
      <c r="I172" s="3"/>
      <c r="J172" s="3"/>
      <c r="K172" s="3"/>
      <c r="L172" s="3"/>
      <c r="M172" s="3"/>
      <c r="N172" s="3"/>
    </row>
    <row r="173" spans="1:14" ht="14.25">
      <c r="A173" s="3"/>
      <c r="B173" s="3"/>
      <c r="C173" s="3"/>
      <c r="D173" s="3"/>
      <c r="E173" s="3"/>
      <c r="F173" s="3"/>
      <c r="G173" s="3"/>
      <c r="H173" s="3"/>
      <c r="I173" s="3"/>
      <c r="J173" s="3"/>
      <c r="K173" s="3"/>
      <c r="L173" s="3"/>
      <c r="M173" s="3"/>
      <c r="N173" s="3"/>
    </row>
    <row r="174" spans="1:14" ht="14.25">
      <c r="A174" s="3"/>
      <c r="B174" s="3"/>
      <c r="C174" s="3"/>
      <c r="D174" s="3"/>
      <c r="E174" s="3"/>
      <c r="F174" s="3"/>
      <c r="G174" s="3"/>
      <c r="H174" s="3"/>
      <c r="I174" s="3"/>
      <c r="J174" s="3"/>
      <c r="K174" s="3"/>
      <c r="L174" s="3"/>
      <c r="M174" s="3"/>
      <c r="N174" s="3"/>
    </row>
    <row r="175" spans="1:14" ht="14.25">
      <c r="A175" s="3"/>
      <c r="B175" s="3"/>
      <c r="C175" s="3"/>
      <c r="D175" s="3"/>
      <c r="E175" s="3"/>
      <c r="F175" s="3"/>
      <c r="G175" s="3"/>
      <c r="H175" s="3"/>
      <c r="I175" s="3"/>
      <c r="J175" s="3"/>
      <c r="K175" s="3"/>
      <c r="L175" s="3"/>
      <c r="M175" s="3"/>
      <c r="N175" s="3"/>
    </row>
    <row r="176" spans="1:14" ht="14.25">
      <c r="A176" s="3"/>
      <c r="B176" s="3"/>
      <c r="C176" s="3"/>
      <c r="D176" s="3"/>
      <c r="E176" s="3"/>
      <c r="F176" s="3"/>
      <c r="G176" s="3"/>
      <c r="H176" s="3"/>
      <c r="I176" s="3"/>
      <c r="J176" s="3"/>
      <c r="K176" s="3"/>
      <c r="L176" s="3"/>
      <c r="M176" s="3"/>
      <c r="N176" s="3"/>
    </row>
    <row r="177" spans="1:14" ht="14.25">
      <c r="A177" s="3"/>
      <c r="B177" s="3"/>
      <c r="C177" s="3"/>
      <c r="D177" s="3"/>
      <c r="E177" s="3"/>
      <c r="F177" s="3"/>
      <c r="G177" s="3"/>
      <c r="H177" s="3"/>
      <c r="I177" s="3"/>
      <c r="J177" s="3"/>
      <c r="K177" s="3"/>
      <c r="L177" s="3"/>
      <c r="M177" s="3"/>
      <c r="N177" s="3"/>
    </row>
    <row r="178" spans="1:14" ht="14.25">
      <c r="A178" s="3"/>
      <c r="B178" s="3"/>
      <c r="C178" s="3"/>
      <c r="D178" s="3"/>
      <c r="E178" s="3"/>
      <c r="F178" s="3"/>
      <c r="G178" s="3"/>
      <c r="H178" s="3"/>
      <c r="I178" s="3"/>
      <c r="J178" s="3"/>
      <c r="K178" s="3"/>
      <c r="L178" s="3"/>
      <c r="M178" s="3"/>
      <c r="N178" s="3"/>
    </row>
    <row r="179" spans="1:14" ht="14.25">
      <c r="A179" s="3"/>
      <c r="B179" s="3"/>
      <c r="C179" s="3"/>
      <c r="D179" s="3"/>
      <c r="E179" s="3"/>
      <c r="F179" s="3"/>
      <c r="G179" s="3"/>
      <c r="H179" s="3"/>
      <c r="I179" s="3"/>
      <c r="J179" s="3"/>
      <c r="K179" s="3"/>
      <c r="L179" s="3"/>
      <c r="M179" s="3"/>
      <c r="N179" s="3"/>
    </row>
    <row r="180" spans="1:14" ht="14.25">
      <c r="A180" s="3"/>
      <c r="B180" s="3"/>
      <c r="C180" s="3"/>
      <c r="D180" s="3"/>
      <c r="E180" s="3"/>
      <c r="F180" s="3"/>
      <c r="G180" s="3"/>
      <c r="H180" s="3"/>
      <c r="I180" s="3"/>
      <c r="J180" s="3"/>
      <c r="K180" s="3"/>
      <c r="L180" s="3"/>
      <c r="M180" s="3"/>
      <c r="N180" s="3"/>
    </row>
    <row r="181" spans="1:14" ht="14.25">
      <c r="A181" s="3"/>
      <c r="B181" s="3"/>
      <c r="C181" s="3"/>
      <c r="D181" s="3"/>
      <c r="E181" s="3"/>
      <c r="F181" s="3"/>
      <c r="G181" s="3"/>
      <c r="H181" s="3"/>
      <c r="I181" s="3"/>
      <c r="J181" s="3"/>
      <c r="K181" s="3"/>
      <c r="L181" s="3"/>
      <c r="M181" s="3"/>
      <c r="N181" s="3"/>
    </row>
    <row r="182" spans="1:14" ht="14.25">
      <c r="A182" s="3"/>
      <c r="B182" s="3"/>
      <c r="C182" s="3"/>
      <c r="D182" s="3"/>
      <c r="E182" s="3"/>
      <c r="F182" s="3"/>
      <c r="G182" s="3"/>
      <c r="H182" s="3"/>
      <c r="I182" s="3"/>
      <c r="J182" s="3"/>
      <c r="K182" s="3"/>
      <c r="L182" s="3"/>
      <c r="M182" s="3"/>
      <c r="N182" s="3"/>
    </row>
    <row r="183" spans="1:14" ht="14.25">
      <c r="A183" s="3"/>
      <c r="B183" s="3"/>
      <c r="C183" s="3"/>
      <c r="D183" s="3"/>
      <c r="E183" s="3"/>
      <c r="F183" s="3"/>
      <c r="G183" s="3"/>
      <c r="H183" s="3"/>
      <c r="I183" s="3"/>
      <c r="J183" s="3"/>
      <c r="K183" s="3"/>
      <c r="L183" s="3"/>
      <c r="M183" s="3"/>
      <c r="N183" s="3"/>
    </row>
    <row r="184" spans="1:14" ht="14.25">
      <c r="A184" s="3"/>
      <c r="B184" s="3"/>
      <c r="C184" s="3"/>
      <c r="D184" s="3"/>
      <c r="E184" s="3"/>
      <c r="F184" s="3"/>
      <c r="G184" s="3"/>
      <c r="H184" s="3"/>
      <c r="I184" s="3"/>
      <c r="J184" s="3"/>
      <c r="K184" s="3"/>
      <c r="L184" s="3"/>
      <c r="M184" s="3"/>
      <c r="N184" s="3"/>
    </row>
    <row r="185" spans="1:14" ht="14.25">
      <c r="A185" s="3"/>
      <c r="B185" s="3"/>
      <c r="C185" s="3"/>
      <c r="D185" s="3"/>
      <c r="E185" s="3"/>
      <c r="F185" s="3"/>
      <c r="G185" s="3"/>
      <c r="H185" s="3"/>
      <c r="I185" s="3"/>
      <c r="J185" s="3"/>
      <c r="K185" s="3"/>
      <c r="L185" s="3"/>
      <c r="M185" s="3"/>
      <c r="N185" s="3"/>
    </row>
    <row r="186" spans="1:14" ht="14.25">
      <c r="A186" s="3"/>
      <c r="B186" s="3"/>
      <c r="C186" s="3"/>
      <c r="D186" s="3"/>
      <c r="E186" s="3"/>
      <c r="F186" s="3"/>
      <c r="G186" s="3"/>
      <c r="H186" s="3"/>
      <c r="I186" s="3"/>
      <c r="J186" s="3"/>
      <c r="K186" s="3"/>
      <c r="L186" s="3"/>
      <c r="M186" s="3"/>
      <c r="N186" s="3"/>
    </row>
    <row r="187" spans="1:14" ht="14.25">
      <c r="A187" s="3"/>
      <c r="B187" s="3"/>
      <c r="C187" s="3"/>
      <c r="D187" s="3"/>
      <c r="E187" s="3"/>
      <c r="F187" s="3"/>
      <c r="G187" s="3"/>
      <c r="H187" s="3"/>
      <c r="I187" s="3"/>
      <c r="J187" s="3"/>
      <c r="K187" s="3"/>
      <c r="L187" s="3"/>
      <c r="M187" s="3"/>
      <c r="N187" s="3"/>
    </row>
    <row r="188" spans="1:14" ht="14.25">
      <c r="A188" s="3"/>
      <c r="B188" s="3"/>
      <c r="C188" s="3"/>
      <c r="D188" s="3"/>
      <c r="E188" s="3"/>
      <c r="F188" s="3"/>
      <c r="G188" s="3"/>
      <c r="H188" s="3"/>
      <c r="I188" s="3"/>
      <c r="J188" s="3"/>
      <c r="K188" s="3"/>
      <c r="L188" s="3"/>
      <c r="M188" s="3"/>
      <c r="N188" s="3"/>
    </row>
    <row r="189" spans="1:14" ht="14.25">
      <c r="A189" s="3"/>
      <c r="B189" s="3"/>
      <c r="C189" s="3"/>
      <c r="D189" s="3"/>
      <c r="E189" s="3"/>
      <c r="F189" s="3"/>
      <c r="G189" s="3"/>
      <c r="H189" s="3"/>
      <c r="I189" s="3"/>
      <c r="J189" s="3"/>
      <c r="K189" s="3"/>
      <c r="L189" s="3"/>
      <c r="M189" s="3"/>
      <c r="N189" s="3"/>
    </row>
    <row r="190" spans="1:14" ht="14.25">
      <c r="A190" s="3"/>
      <c r="B190" s="3"/>
      <c r="C190" s="3"/>
      <c r="D190" s="3"/>
      <c r="E190" s="3"/>
      <c r="F190" s="3"/>
      <c r="G190" s="3"/>
      <c r="H190" s="3"/>
      <c r="I190" s="3"/>
      <c r="J190" s="3"/>
      <c r="K190" s="3"/>
      <c r="L190" s="3"/>
      <c r="M190" s="3"/>
      <c r="N190" s="3"/>
    </row>
    <row r="191" spans="1:14" ht="14.25">
      <c r="A191" s="3"/>
      <c r="B191" s="3"/>
      <c r="C191" s="3"/>
      <c r="D191" s="3"/>
      <c r="E191" s="3"/>
      <c r="F191" s="3"/>
      <c r="G191" s="3"/>
      <c r="H191" s="3"/>
      <c r="I191" s="3"/>
      <c r="J191" s="3"/>
      <c r="K191" s="3"/>
      <c r="L191" s="3"/>
      <c r="M191" s="3"/>
      <c r="N191" s="3"/>
    </row>
    <row r="192" spans="1:14" ht="14.25">
      <c r="A192" s="3"/>
      <c r="B192" s="3"/>
      <c r="C192" s="3"/>
      <c r="D192" s="3"/>
      <c r="E192" s="3"/>
      <c r="F192" s="3"/>
      <c r="G192" s="3"/>
      <c r="H192" s="3"/>
      <c r="I192" s="3"/>
      <c r="J192" s="3"/>
      <c r="K192" s="3"/>
      <c r="L192" s="3"/>
      <c r="M192" s="3"/>
      <c r="N192" s="3"/>
    </row>
    <row r="193" spans="1:14" ht="14.25">
      <c r="A193" s="3"/>
      <c r="B193" s="3"/>
      <c r="C193" s="3"/>
      <c r="D193" s="3"/>
      <c r="E193" s="3"/>
      <c r="F193" s="3"/>
      <c r="G193" s="3"/>
      <c r="H193" s="3"/>
      <c r="I193" s="3"/>
      <c r="J193" s="3"/>
      <c r="K193" s="3"/>
      <c r="L193" s="3"/>
      <c r="M193" s="3"/>
      <c r="N193" s="3"/>
    </row>
    <row r="194" spans="1:14" ht="14.25">
      <c r="A194" s="3"/>
      <c r="B194" s="3"/>
      <c r="C194" s="3"/>
      <c r="D194" s="3"/>
      <c r="E194" s="3"/>
      <c r="F194" s="3"/>
      <c r="G194" s="3"/>
      <c r="H194" s="3"/>
      <c r="I194" s="3"/>
      <c r="J194" s="3"/>
      <c r="K194" s="3"/>
      <c r="L194" s="3"/>
      <c r="M194" s="3"/>
      <c r="N194" s="3"/>
    </row>
    <row r="195" spans="1:14" ht="14.25">
      <c r="A195" s="3"/>
      <c r="B195" s="3"/>
      <c r="C195" s="3"/>
      <c r="D195" s="3"/>
      <c r="E195" s="3"/>
      <c r="F195" s="3"/>
      <c r="G195" s="3"/>
      <c r="H195" s="3"/>
      <c r="I195" s="3"/>
      <c r="J195" s="3"/>
      <c r="K195" s="3"/>
      <c r="L195" s="3"/>
      <c r="M195" s="3"/>
      <c r="N195" s="3"/>
    </row>
    <row r="196" spans="1:14" ht="14.25">
      <c r="A196" s="3"/>
      <c r="B196" s="3"/>
      <c r="C196" s="3"/>
      <c r="D196" s="3"/>
      <c r="E196" s="3"/>
      <c r="F196" s="3"/>
      <c r="G196" s="3"/>
      <c r="H196" s="3"/>
      <c r="I196" s="3"/>
      <c r="J196" s="3"/>
      <c r="K196" s="3"/>
      <c r="L196" s="3"/>
      <c r="M196" s="3"/>
      <c r="N196" s="3"/>
    </row>
    <row r="197" spans="1:14" ht="14.25">
      <c r="A197" s="3"/>
      <c r="B197" s="3"/>
      <c r="C197" s="3"/>
      <c r="D197" s="3"/>
      <c r="E197" s="3"/>
      <c r="F197" s="3"/>
      <c r="G197" s="3"/>
      <c r="H197" s="3"/>
      <c r="I197" s="3"/>
      <c r="J197" s="3"/>
      <c r="K197" s="3"/>
      <c r="L197" s="3"/>
      <c r="M197" s="3"/>
      <c r="N197" s="3"/>
    </row>
    <row r="198" spans="1:14" ht="14.25">
      <c r="A198" s="3"/>
      <c r="B198" s="3"/>
      <c r="C198" s="3"/>
      <c r="D198" s="3"/>
      <c r="E198" s="3"/>
      <c r="F198" s="3"/>
      <c r="G198" s="3"/>
      <c r="H198" s="3"/>
      <c r="I198" s="3"/>
      <c r="J198" s="3"/>
      <c r="K198" s="3"/>
      <c r="L198" s="3"/>
      <c r="M198" s="3"/>
      <c r="N198" s="3"/>
    </row>
    <row r="199" spans="1:14" ht="14.25">
      <c r="A199" s="3"/>
      <c r="B199" s="3"/>
      <c r="C199" s="3"/>
      <c r="D199" s="3"/>
      <c r="E199" s="3"/>
      <c r="F199" s="3"/>
      <c r="G199" s="3"/>
      <c r="H199" s="3"/>
      <c r="I199" s="3"/>
      <c r="J199" s="3"/>
      <c r="K199" s="3"/>
      <c r="L199" s="3"/>
      <c r="M199" s="3"/>
      <c r="N199" s="3"/>
    </row>
    <row r="200" spans="1:14" ht="14.25">
      <c r="A200" s="3"/>
      <c r="B200" s="3"/>
      <c r="C200" s="3"/>
      <c r="D200" s="3"/>
      <c r="E200" s="3"/>
      <c r="F200" s="3"/>
      <c r="G200" s="3"/>
      <c r="H200" s="3"/>
      <c r="I200" s="3"/>
      <c r="J200" s="3"/>
      <c r="K200" s="3"/>
      <c r="L200" s="3"/>
      <c r="M200" s="3"/>
      <c r="N200" s="3"/>
    </row>
    <row r="201" spans="1:14" ht="14.25">
      <c r="A201" s="3"/>
      <c r="B201" s="3"/>
      <c r="C201" s="3"/>
      <c r="D201" s="3"/>
      <c r="E201" s="3"/>
      <c r="F201" s="3"/>
      <c r="G201" s="3"/>
      <c r="H201" s="3"/>
      <c r="I201" s="3"/>
      <c r="J201" s="3"/>
      <c r="K201" s="3"/>
      <c r="L201" s="3"/>
      <c r="M201" s="3"/>
      <c r="N201" s="3"/>
    </row>
    <row r="202" spans="1:14" ht="14.25">
      <c r="A202" s="3"/>
      <c r="B202" s="3"/>
      <c r="C202" s="3"/>
      <c r="D202" s="3"/>
      <c r="E202" s="3"/>
      <c r="F202" s="3"/>
      <c r="G202" s="3"/>
      <c r="H202" s="3"/>
      <c r="I202" s="3"/>
      <c r="J202" s="3"/>
      <c r="K202" s="3"/>
      <c r="L202" s="3"/>
      <c r="M202" s="3"/>
      <c r="N202" s="3"/>
    </row>
    <row r="203" spans="1:14" ht="14.25">
      <c r="A203" s="3"/>
      <c r="B203" s="3"/>
      <c r="C203" s="3"/>
      <c r="D203" s="3"/>
      <c r="E203" s="3"/>
      <c r="F203" s="3"/>
      <c r="G203" s="3"/>
      <c r="H203" s="3"/>
      <c r="I203" s="3"/>
      <c r="J203" s="3"/>
      <c r="K203" s="3"/>
      <c r="L203" s="3"/>
      <c r="M203" s="3"/>
      <c r="N203" s="3"/>
    </row>
    <row r="204" spans="1:14" ht="14.25">
      <c r="A204" s="3"/>
      <c r="B204" s="3"/>
      <c r="C204" s="3"/>
      <c r="D204" s="3"/>
      <c r="E204" s="3"/>
      <c r="F204" s="3"/>
      <c r="G204" s="3"/>
      <c r="H204" s="3"/>
      <c r="I204" s="3"/>
      <c r="J204" s="3"/>
      <c r="K204" s="3"/>
      <c r="L204" s="3"/>
      <c r="M204" s="3"/>
      <c r="N204" s="3"/>
    </row>
    <row r="205" spans="1:14" ht="14.25">
      <c r="A205" s="3"/>
      <c r="B205" s="3"/>
      <c r="C205" s="3"/>
      <c r="D205" s="3"/>
      <c r="E205" s="3"/>
      <c r="F205" s="3"/>
      <c r="G205" s="3"/>
      <c r="H205" s="3"/>
      <c r="I205" s="3"/>
      <c r="J205" s="3"/>
      <c r="K205" s="3"/>
      <c r="L205" s="3"/>
      <c r="M205" s="3"/>
      <c r="N205" s="3"/>
    </row>
    <row r="206" spans="1:14" ht="14.25">
      <c r="A206" s="3"/>
      <c r="B206" s="3"/>
      <c r="C206" s="3"/>
      <c r="D206" s="3"/>
      <c r="E206" s="3"/>
      <c r="F206" s="3"/>
      <c r="G206" s="3"/>
      <c r="H206" s="3"/>
      <c r="I206" s="3"/>
      <c r="J206" s="3"/>
      <c r="K206" s="3"/>
      <c r="L206" s="3"/>
      <c r="M206" s="3"/>
      <c r="N206" s="3"/>
    </row>
    <row r="207" spans="1:14" ht="14.25">
      <c r="A207" s="3"/>
      <c r="B207" s="3"/>
      <c r="C207" s="3"/>
      <c r="D207" s="3"/>
      <c r="E207" s="3"/>
      <c r="F207" s="3"/>
      <c r="G207" s="3"/>
      <c r="H207" s="3"/>
      <c r="I207" s="3"/>
      <c r="J207" s="3"/>
      <c r="K207" s="3"/>
      <c r="L207" s="3"/>
      <c r="M207" s="3"/>
      <c r="N207" s="3"/>
    </row>
    <row r="208" spans="1:14" ht="14.25">
      <c r="A208" s="3"/>
      <c r="B208" s="3"/>
      <c r="C208" s="3"/>
      <c r="D208" s="3"/>
      <c r="E208" s="3"/>
      <c r="F208" s="3"/>
      <c r="G208" s="3"/>
      <c r="H208" s="3"/>
      <c r="I208" s="3"/>
      <c r="J208" s="3"/>
      <c r="K208" s="3"/>
      <c r="L208" s="3"/>
      <c r="M208" s="3"/>
      <c r="N208" s="3"/>
    </row>
    <row r="209" spans="1:14" ht="14.25">
      <c r="A209" s="3"/>
      <c r="B209" s="3"/>
      <c r="C209" s="3"/>
      <c r="D209" s="3"/>
      <c r="E209" s="3"/>
      <c r="F209" s="3"/>
      <c r="G209" s="3"/>
      <c r="H209" s="3"/>
      <c r="I209" s="3"/>
      <c r="J209" s="3"/>
      <c r="K209" s="3"/>
      <c r="L209" s="3"/>
      <c r="M209" s="3"/>
      <c r="N209" s="3"/>
    </row>
    <row r="210" spans="1:14" ht="14.25">
      <c r="A210" s="3"/>
      <c r="B210" s="3"/>
      <c r="C210" s="3"/>
      <c r="D210" s="3"/>
      <c r="E210" s="3"/>
      <c r="F210" s="3"/>
      <c r="G210" s="3"/>
      <c r="H210" s="3"/>
      <c r="I210" s="3"/>
      <c r="J210" s="3"/>
      <c r="K210" s="3"/>
      <c r="L210" s="3"/>
      <c r="M210" s="3"/>
      <c r="N210" s="3"/>
    </row>
    <row r="211" spans="1:14" ht="14.25">
      <c r="A211" s="3"/>
      <c r="B211" s="3"/>
      <c r="C211" s="3"/>
      <c r="D211" s="3"/>
      <c r="E211" s="3"/>
      <c r="F211" s="3"/>
      <c r="G211" s="3"/>
      <c r="H211" s="3"/>
      <c r="I211" s="3"/>
      <c r="J211" s="3"/>
      <c r="K211" s="3"/>
      <c r="L211" s="3"/>
      <c r="M211" s="3"/>
      <c r="N211" s="3"/>
    </row>
    <row r="212" spans="1:14" ht="14.25">
      <c r="A212" s="3"/>
      <c r="B212" s="3"/>
      <c r="C212" s="3"/>
      <c r="D212" s="3"/>
      <c r="E212" s="3"/>
      <c r="F212" s="3"/>
      <c r="G212" s="3"/>
      <c r="H212" s="3"/>
      <c r="I212" s="3"/>
      <c r="J212" s="3"/>
      <c r="K212" s="3"/>
      <c r="L212" s="3"/>
      <c r="M212" s="3"/>
      <c r="N212" s="3"/>
    </row>
    <row r="213" spans="1:14" ht="14.25">
      <c r="A213" s="3"/>
      <c r="B213" s="3"/>
      <c r="C213" s="3"/>
      <c r="D213" s="3"/>
      <c r="E213" s="3"/>
      <c r="F213" s="3"/>
      <c r="G213" s="3"/>
      <c r="H213" s="3"/>
      <c r="I213" s="3"/>
      <c r="J213" s="3"/>
      <c r="K213" s="3"/>
      <c r="L213" s="3"/>
      <c r="M213" s="3"/>
      <c r="N213" s="3"/>
    </row>
    <row r="214" spans="1:14" ht="14.25">
      <c r="A214" s="3"/>
      <c r="B214" s="3"/>
      <c r="C214" s="3"/>
      <c r="D214" s="3"/>
      <c r="E214" s="3"/>
      <c r="F214" s="3"/>
      <c r="G214" s="3"/>
      <c r="H214" s="3"/>
      <c r="I214" s="3"/>
      <c r="J214" s="3"/>
      <c r="K214" s="3"/>
      <c r="L214" s="3"/>
      <c r="M214" s="3"/>
      <c r="N214" s="3"/>
    </row>
    <row r="215" spans="1:14" ht="14.25">
      <c r="A215" s="3"/>
      <c r="B215" s="3"/>
      <c r="C215" s="3"/>
      <c r="D215" s="3"/>
      <c r="E215" s="3"/>
      <c r="F215" s="3"/>
      <c r="G215" s="3"/>
      <c r="H215" s="3"/>
      <c r="I215" s="3"/>
      <c r="J215" s="3"/>
      <c r="K215" s="3"/>
      <c r="L215" s="3"/>
      <c r="M215" s="3"/>
      <c r="N215" s="3"/>
    </row>
    <row r="216" spans="1:14" ht="14.25">
      <c r="A216" s="3"/>
      <c r="B216" s="3"/>
      <c r="C216" s="3"/>
      <c r="D216" s="3"/>
      <c r="E216" s="3"/>
      <c r="F216" s="3"/>
      <c r="G216" s="3"/>
      <c r="H216" s="3"/>
      <c r="I216" s="3"/>
      <c r="J216" s="3"/>
      <c r="K216" s="3"/>
      <c r="L216" s="3"/>
      <c r="M216" s="3"/>
      <c r="N216" s="3"/>
    </row>
    <row r="217" spans="1:14" ht="14.25">
      <c r="A217" s="3"/>
      <c r="B217" s="3"/>
      <c r="C217" s="3"/>
      <c r="D217" s="3"/>
      <c r="E217" s="3"/>
      <c r="F217" s="3"/>
      <c r="G217" s="3"/>
      <c r="H217" s="3"/>
      <c r="I217" s="3"/>
      <c r="J217" s="3"/>
      <c r="K217" s="3"/>
      <c r="L217" s="3"/>
      <c r="M217" s="3"/>
      <c r="N217" s="3"/>
    </row>
    <row r="218" spans="1:14" ht="14.25">
      <c r="A218" s="3"/>
      <c r="B218" s="3"/>
      <c r="C218" s="3"/>
      <c r="D218" s="3"/>
      <c r="E218" s="3"/>
      <c r="F218" s="3"/>
      <c r="G218" s="3"/>
      <c r="H218" s="3"/>
      <c r="I218" s="3"/>
      <c r="J218" s="3"/>
      <c r="K218" s="3"/>
      <c r="L218" s="3"/>
      <c r="M218" s="3"/>
      <c r="N218" s="3"/>
    </row>
    <row r="219" spans="1:14" ht="14.25">
      <c r="A219" s="3"/>
      <c r="B219" s="3"/>
      <c r="C219" s="3"/>
      <c r="D219" s="3"/>
      <c r="E219" s="3"/>
      <c r="F219" s="3"/>
      <c r="G219" s="3"/>
      <c r="H219" s="3"/>
      <c r="I219" s="3"/>
      <c r="J219" s="3"/>
      <c r="K219" s="3"/>
      <c r="L219" s="3"/>
      <c r="M219" s="3"/>
      <c r="N219" s="3"/>
    </row>
    <row r="220" spans="1:14" ht="14.25">
      <c r="A220" s="3"/>
      <c r="B220" s="3"/>
      <c r="C220" s="3"/>
      <c r="D220" s="3"/>
      <c r="E220" s="3"/>
      <c r="F220" s="3"/>
      <c r="G220" s="3"/>
      <c r="H220" s="3"/>
      <c r="I220" s="3"/>
      <c r="J220" s="3"/>
      <c r="K220" s="3"/>
      <c r="L220" s="3"/>
      <c r="M220" s="3"/>
      <c r="N220" s="3"/>
    </row>
    <row r="221" spans="1:14" ht="14.25">
      <c r="A221" s="3"/>
      <c r="B221" s="3"/>
      <c r="C221" s="3"/>
      <c r="D221" s="3"/>
      <c r="E221" s="3"/>
      <c r="F221" s="3"/>
      <c r="G221" s="3"/>
      <c r="H221" s="3"/>
      <c r="I221" s="3"/>
      <c r="J221" s="3"/>
      <c r="K221" s="3"/>
      <c r="L221" s="3"/>
      <c r="M221" s="3"/>
      <c r="N221" s="3"/>
    </row>
    <row r="222" spans="1:14" ht="14.25">
      <c r="A222" s="3"/>
      <c r="B222" s="3"/>
      <c r="C222" s="3"/>
      <c r="D222" s="3"/>
      <c r="E222" s="3"/>
      <c r="F222" s="3"/>
      <c r="G222" s="3"/>
      <c r="H222" s="3"/>
      <c r="I222" s="3"/>
      <c r="J222" s="3"/>
      <c r="K222" s="3"/>
      <c r="L222" s="3"/>
      <c r="M222" s="3"/>
      <c r="N222" s="3"/>
    </row>
    <row r="223" spans="1:14" ht="14.25">
      <c r="A223" s="3"/>
      <c r="B223" s="3"/>
      <c r="C223" s="3"/>
      <c r="D223" s="3"/>
      <c r="E223" s="3"/>
      <c r="F223" s="3"/>
      <c r="G223" s="3"/>
      <c r="H223" s="3"/>
      <c r="I223" s="3"/>
      <c r="J223" s="3"/>
      <c r="K223" s="3"/>
      <c r="L223" s="3"/>
      <c r="M223" s="3"/>
      <c r="N223" s="3"/>
    </row>
    <row r="224" spans="1:14" ht="14.25">
      <c r="A224" s="3"/>
      <c r="B224" s="3"/>
      <c r="C224" s="3"/>
      <c r="D224" s="3"/>
      <c r="E224" s="3"/>
      <c r="F224" s="3"/>
      <c r="G224" s="3"/>
      <c r="H224" s="3"/>
      <c r="I224" s="3"/>
      <c r="J224" s="3"/>
      <c r="K224" s="3"/>
      <c r="L224" s="3"/>
      <c r="M224" s="3"/>
      <c r="N224" s="3"/>
    </row>
    <row r="225" spans="1:14" ht="14.25">
      <c r="A225" s="3"/>
      <c r="B225" s="3"/>
      <c r="C225" s="3"/>
      <c r="D225" s="3"/>
      <c r="E225" s="3"/>
      <c r="F225" s="3"/>
      <c r="G225" s="3"/>
      <c r="H225" s="3"/>
      <c r="I225" s="3"/>
      <c r="J225" s="3"/>
      <c r="K225" s="3"/>
      <c r="L225" s="3"/>
      <c r="M225" s="3"/>
      <c r="N225" s="3"/>
    </row>
    <row r="226" spans="1:14" ht="14.25">
      <c r="A226" s="3"/>
      <c r="B226" s="3"/>
      <c r="C226" s="3"/>
      <c r="D226" s="3"/>
      <c r="E226" s="3"/>
      <c r="F226" s="3"/>
      <c r="G226" s="3"/>
      <c r="H226" s="3"/>
      <c r="I226" s="3"/>
      <c r="J226" s="3"/>
      <c r="K226" s="3"/>
      <c r="L226" s="3"/>
      <c r="M226" s="3"/>
      <c r="N226" s="3"/>
    </row>
    <row r="227" spans="1:14" ht="14.25">
      <c r="A227" s="3"/>
      <c r="B227" s="3"/>
      <c r="C227" s="3"/>
      <c r="D227" s="3"/>
      <c r="E227" s="3"/>
      <c r="F227" s="3"/>
      <c r="G227" s="3"/>
      <c r="H227" s="3"/>
      <c r="I227" s="3"/>
      <c r="J227" s="3"/>
      <c r="K227" s="3"/>
      <c r="L227" s="3"/>
      <c r="M227" s="3"/>
      <c r="N227" s="3"/>
    </row>
    <row r="228" spans="1:14" ht="14.25">
      <c r="A228" s="3"/>
      <c r="B228" s="3"/>
      <c r="C228" s="3"/>
      <c r="D228" s="3"/>
      <c r="E228" s="3"/>
      <c r="F228" s="3"/>
      <c r="G228" s="3"/>
      <c r="H228" s="3"/>
      <c r="I228" s="3"/>
      <c r="J228" s="3"/>
      <c r="K228" s="3"/>
      <c r="L228" s="3"/>
      <c r="M228" s="3"/>
      <c r="N228" s="3"/>
    </row>
    <row r="229" spans="1:14" ht="14.25">
      <c r="A229" s="3"/>
      <c r="B229" s="3"/>
      <c r="C229" s="3"/>
      <c r="D229" s="3"/>
      <c r="E229" s="3"/>
      <c r="F229" s="3"/>
      <c r="G229" s="3"/>
      <c r="H229" s="3"/>
      <c r="I229" s="3"/>
      <c r="J229" s="3"/>
      <c r="K229" s="3"/>
      <c r="L229" s="3"/>
      <c r="M229" s="3"/>
      <c r="N229" s="3"/>
    </row>
    <row r="230" spans="1:14" ht="14.25">
      <c r="A230" s="3"/>
      <c r="B230" s="3"/>
      <c r="C230" s="3"/>
      <c r="D230" s="3"/>
      <c r="E230" s="3"/>
      <c r="F230" s="3"/>
      <c r="G230" s="3"/>
      <c r="H230" s="3"/>
      <c r="I230" s="3"/>
      <c r="J230" s="3"/>
      <c r="K230" s="3"/>
      <c r="L230" s="3"/>
      <c r="M230" s="3"/>
      <c r="N230" s="3"/>
    </row>
    <row r="231" spans="1:14" ht="14.25">
      <c r="A231" s="3"/>
      <c r="B231" s="3"/>
      <c r="C231" s="3"/>
      <c r="D231" s="3"/>
      <c r="E231" s="3"/>
      <c r="F231" s="3"/>
      <c r="G231" s="3"/>
      <c r="H231" s="3"/>
      <c r="I231" s="3"/>
      <c r="J231" s="3"/>
      <c r="K231" s="3"/>
      <c r="L231" s="3"/>
      <c r="M231" s="3"/>
      <c r="N231" s="3"/>
    </row>
    <row r="232" spans="1:14" ht="14.25">
      <c r="A232" s="3"/>
      <c r="B232" s="3"/>
      <c r="C232" s="3"/>
      <c r="D232" s="3"/>
      <c r="E232" s="3"/>
      <c r="F232" s="3"/>
      <c r="G232" s="3"/>
      <c r="H232" s="3"/>
      <c r="I232" s="3"/>
      <c r="J232" s="3"/>
      <c r="K232" s="3"/>
      <c r="L232" s="3"/>
      <c r="M232" s="3"/>
      <c r="N232" s="3"/>
    </row>
    <row r="233" spans="1:14" ht="14.25">
      <c r="A233" s="3"/>
      <c r="B233" s="3"/>
      <c r="C233" s="3"/>
      <c r="D233" s="3"/>
      <c r="E233" s="3"/>
      <c r="F233" s="3"/>
      <c r="G233" s="3"/>
      <c r="H233" s="3"/>
      <c r="I233" s="3"/>
      <c r="J233" s="3"/>
      <c r="K233" s="3"/>
      <c r="L233" s="3"/>
      <c r="M233" s="3"/>
      <c r="N233" s="3"/>
    </row>
    <row r="234" spans="1:14" ht="14.25">
      <c r="A234" s="3"/>
      <c r="B234" s="3"/>
      <c r="C234" s="3"/>
      <c r="D234" s="3"/>
      <c r="E234" s="3"/>
      <c r="F234" s="3"/>
      <c r="G234" s="3"/>
      <c r="H234" s="3"/>
      <c r="I234" s="3"/>
      <c r="J234" s="3"/>
      <c r="K234" s="3"/>
      <c r="L234" s="3"/>
      <c r="M234" s="3"/>
      <c r="N234" s="3"/>
    </row>
    <row r="235" spans="1:14" ht="14.25">
      <c r="A235" s="3"/>
      <c r="B235" s="3"/>
      <c r="C235" s="3"/>
      <c r="D235" s="3"/>
      <c r="E235" s="3"/>
      <c r="F235" s="3"/>
      <c r="G235" s="3"/>
      <c r="H235" s="3"/>
      <c r="I235" s="3"/>
      <c r="J235" s="3"/>
      <c r="K235" s="3"/>
      <c r="L235" s="3"/>
      <c r="M235" s="3"/>
      <c r="N235" s="3"/>
    </row>
    <row r="236" spans="1:14" ht="14.25">
      <c r="A236" s="3"/>
      <c r="B236" s="3"/>
      <c r="C236" s="3"/>
      <c r="D236" s="3"/>
      <c r="E236" s="3"/>
      <c r="F236" s="3"/>
      <c r="G236" s="3"/>
      <c r="H236" s="3"/>
      <c r="I236" s="3"/>
      <c r="J236" s="3"/>
      <c r="K236" s="3"/>
      <c r="L236" s="3"/>
      <c r="M236" s="3"/>
      <c r="N236" s="3"/>
    </row>
    <row r="237" spans="1:14" ht="14.25">
      <c r="A237" s="3"/>
      <c r="B237" s="3"/>
      <c r="C237" s="3"/>
      <c r="D237" s="3"/>
      <c r="E237" s="3"/>
      <c r="F237" s="3"/>
      <c r="G237" s="3"/>
      <c r="H237" s="3"/>
      <c r="I237" s="3"/>
      <c r="J237" s="3"/>
      <c r="K237" s="3"/>
      <c r="L237" s="3"/>
      <c r="M237" s="3"/>
      <c r="N237" s="3"/>
    </row>
    <row r="238" spans="1:14" ht="14.25">
      <c r="A238" s="3"/>
      <c r="B238" s="3"/>
      <c r="C238" s="3"/>
      <c r="D238" s="3"/>
      <c r="E238" s="3"/>
      <c r="F238" s="3"/>
      <c r="G238" s="3"/>
      <c r="H238" s="3"/>
      <c r="I238" s="3"/>
      <c r="J238" s="3"/>
      <c r="K238" s="3"/>
      <c r="L238" s="3"/>
      <c r="M238" s="3"/>
      <c r="N238" s="3"/>
    </row>
    <row r="239" spans="1:14" ht="14.25">
      <c r="A239" s="3"/>
      <c r="B239" s="3"/>
      <c r="C239" s="3"/>
      <c r="D239" s="3"/>
      <c r="E239" s="3"/>
      <c r="F239" s="3"/>
      <c r="G239" s="3"/>
      <c r="H239" s="3"/>
      <c r="I239" s="3"/>
      <c r="J239" s="3"/>
      <c r="K239" s="3"/>
      <c r="L239" s="3"/>
      <c r="M239" s="3"/>
      <c r="N239" s="3"/>
    </row>
    <row r="240" spans="1:14" ht="14.25">
      <c r="A240" s="3"/>
      <c r="B240" s="3"/>
      <c r="C240" s="3"/>
      <c r="D240" s="3"/>
      <c r="E240" s="3"/>
      <c r="F240" s="3"/>
      <c r="G240" s="3"/>
      <c r="H240" s="3"/>
      <c r="I240" s="3"/>
      <c r="J240" s="3"/>
      <c r="K240" s="3"/>
      <c r="L240" s="3"/>
      <c r="M240" s="3"/>
      <c r="N240" s="3"/>
    </row>
    <row r="241" spans="1:14" ht="14.25">
      <c r="A241" s="3"/>
      <c r="B241" s="3"/>
      <c r="C241" s="3"/>
      <c r="D241" s="3"/>
      <c r="E241" s="3"/>
      <c r="F241" s="3"/>
      <c r="G241" s="3"/>
      <c r="H241" s="3"/>
      <c r="I241" s="3"/>
      <c r="J241" s="3"/>
      <c r="K241" s="3"/>
      <c r="L241" s="3"/>
      <c r="M241" s="3"/>
      <c r="N241" s="3"/>
    </row>
    <row r="242" spans="1:14" ht="14.25">
      <c r="A242" s="3"/>
      <c r="B242" s="3"/>
      <c r="C242" s="3"/>
      <c r="D242" s="3"/>
      <c r="E242" s="3"/>
      <c r="F242" s="3"/>
      <c r="G242" s="3"/>
      <c r="H242" s="3"/>
      <c r="I242" s="3"/>
      <c r="J242" s="3"/>
      <c r="K242" s="3"/>
      <c r="L242" s="3"/>
      <c r="M242" s="3"/>
      <c r="N242" s="3"/>
    </row>
    <row r="243" spans="1:14" ht="14.25">
      <c r="A243" s="3"/>
      <c r="B243" s="3"/>
      <c r="C243" s="3"/>
      <c r="D243" s="3"/>
      <c r="E243" s="3"/>
      <c r="F243" s="3"/>
      <c r="G243" s="3"/>
      <c r="H243" s="3"/>
      <c r="I243" s="3"/>
      <c r="J243" s="3"/>
      <c r="K243" s="3"/>
      <c r="L243" s="3"/>
      <c r="M243" s="3"/>
      <c r="N243" s="3"/>
    </row>
    <row r="244" spans="1:14" ht="14.25">
      <c r="A244" s="3"/>
      <c r="B244" s="3"/>
      <c r="C244" s="3"/>
      <c r="D244" s="3"/>
      <c r="E244" s="3"/>
      <c r="F244" s="3"/>
      <c r="G244" s="3"/>
      <c r="H244" s="3"/>
      <c r="I244" s="3"/>
      <c r="J244" s="3"/>
      <c r="K244" s="3"/>
      <c r="L244" s="3"/>
      <c r="M244" s="3"/>
      <c r="N244" s="3"/>
    </row>
    <row r="245" spans="1:14" ht="14.25">
      <c r="A245" s="3"/>
      <c r="B245" s="3"/>
      <c r="C245" s="3"/>
      <c r="D245" s="3"/>
      <c r="E245" s="3"/>
      <c r="F245" s="3"/>
      <c r="G245" s="3"/>
      <c r="H245" s="3"/>
      <c r="I245" s="3"/>
      <c r="J245" s="3"/>
      <c r="K245" s="3"/>
      <c r="L245" s="3"/>
      <c r="M245" s="3"/>
      <c r="N245" s="3"/>
    </row>
    <row r="246" spans="1:14" ht="14.25">
      <c r="A246" s="3"/>
      <c r="B246" s="3"/>
      <c r="C246" s="3"/>
      <c r="D246" s="3"/>
      <c r="E246" s="3"/>
      <c r="F246" s="3"/>
      <c r="G246" s="3"/>
      <c r="H246" s="3"/>
      <c r="I246" s="3"/>
      <c r="J246" s="3"/>
      <c r="K246" s="3"/>
      <c r="L246" s="3"/>
      <c r="M246" s="3"/>
      <c r="N246" s="3"/>
    </row>
    <row r="247" spans="1:14" ht="14.25">
      <c r="A247" s="3"/>
      <c r="B247" s="3"/>
      <c r="C247" s="3"/>
      <c r="D247" s="3"/>
      <c r="E247" s="3"/>
      <c r="F247" s="3"/>
      <c r="G247" s="3"/>
      <c r="H247" s="3"/>
      <c r="I247" s="3"/>
      <c r="J247" s="3"/>
      <c r="K247" s="3"/>
      <c r="L247" s="3"/>
      <c r="M247" s="3"/>
      <c r="N247" s="3"/>
    </row>
    <row r="248" spans="1:14" ht="14.25">
      <c r="A248" s="3"/>
      <c r="B248" s="3"/>
      <c r="C248" s="3"/>
      <c r="D248" s="3"/>
      <c r="E248" s="3"/>
      <c r="F248" s="3"/>
      <c r="G248" s="3"/>
      <c r="H248" s="3"/>
      <c r="I248" s="3"/>
      <c r="J248" s="3"/>
      <c r="K248" s="3"/>
      <c r="L248" s="3"/>
      <c r="M248" s="3"/>
      <c r="N248" s="3"/>
    </row>
    <row r="249" spans="1:14" ht="14.25">
      <c r="A249" s="3"/>
      <c r="B249" s="3"/>
      <c r="C249" s="3"/>
      <c r="D249" s="3"/>
      <c r="E249" s="3"/>
      <c r="F249" s="3"/>
      <c r="G249" s="3"/>
      <c r="H249" s="3"/>
      <c r="I249" s="3"/>
      <c r="J249" s="3"/>
      <c r="K249" s="3"/>
      <c r="L249" s="3"/>
      <c r="M249" s="3"/>
      <c r="N249" s="3"/>
    </row>
    <row r="250" spans="1:14" ht="14.25">
      <c r="A250" s="3"/>
      <c r="B250" s="3"/>
      <c r="C250" s="3"/>
      <c r="D250" s="3"/>
      <c r="E250" s="3"/>
      <c r="F250" s="3"/>
      <c r="G250" s="3"/>
      <c r="H250" s="3"/>
      <c r="I250" s="3"/>
      <c r="J250" s="3"/>
      <c r="K250" s="3"/>
      <c r="L250" s="3"/>
      <c r="M250" s="3"/>
      <c r="N250" s="3"/>
    </row>
    <row r="251" spans="1:14" ht="14.25">
      <c r="A251" s="3"/>
      <c r="B251" s="3"/>
      <c r="C251" s="3"/>
      <c r="D251" s="3"/>
      <c r="E251" s="3"/>
      <c r="F251" s="3"/>
      <c r="G251" s="3"/>
      <c r="H251" s="3"/>
      <c r="I251" s="3"/>
      <c r="J251" s="3"/>
      <c r="K251" s="3"/>
      <c r="L251" s="3"/>
      <c r="M251" s="3"/>
      <c r="N251" s="3"/>
    </row>
    <row r="252" spans="1:14" ht="14.25">
      <c r="A252" s="3"/>
      <c r="B252" s="3"/>
      <c r="C252" s="3"/>
      <c r="D252" s="3"/>
      <c r="E252" s="3"/>
      <c r="F252" s="3"/>
      <c r="G252" s="3"/>
      <c r="H252" s="3"/>
      <c r="I252" s="3"/>
      <c r="J252" s="3"/>
      <c r="K252" s="3"/>
      <c r="L252" s="3"/>
      <c r="M252" s="3"/>
      <c r="N252" s="3"/>
    </row>
    <row r="253" spans="1:14" ht="14.25">
      <c r="A253" s="3"/>
      <c r="B253" s="3"/>
      <c r="C253" s="3"/>
      <c r="D253" s="3"/>
      <c r="E253" s="3"/>
      <c r="F253" s="3"/>
      <c r="G253" s="3"/>
      <c r="H253" s="3"/>
      <c r="I253" s="3"/>
      <c r="J253" s="3"/>
      <c r="K253" s="3"/>
      <c r="L253" s="3"/>
      <c r="M253" s="3"/>
      <c r="N253" s="3"/>
    </row>
    <row r="254" spans="1:14" ht="14.25">
      <c r="A254" s="3"/>
      <c r="B254" s="3"/>
      <c r="C254" s="3"/>
      <c r="D254" s="3"/>
      <c r="E254" s="3"/>
      <c r="F254" s="3"/>
      <c r="G254" s="3"/>
      <c r="H254" s="3"/>
      <c r="I254" s="3"/>
      <c r="J254" s="3"/>
      <c r="K254" s="3"/>
      <c r="L254" s="3"/>
      <c r="M254" s="3"/>
      <c r="N254" s="3"/>
    </row>
    <row r="255" spans="1:14" ht="14.25">
      <c r="A255" s="3"/>
      <c r="B255" s="3"/>
      <c r="C255" s="3"/>
      <c r="D255" s="3"/>
      <c r="E255" s="3"/>
      <c r="F255" s="3"/>
      <c r="G255" s="3"/>
      <c r="H255" s="3"/>
      <c r="I255" s="3"/>
      <c r="J255" s="3"/>
      <c r="K255" s="3"/>
      <c r="L255" s="3"/>
      <c r="M255" s="3"/>
      <c r="N255" s="3"/>
    </row>
    <row r="256" spans="1:14" ht="14.25">
      <c r="A256" s="3"/>
      <c r="B256" s="3"/>
      <c r="C256" s="3"/>
      <c r="D256" s="3"/>
      <c r="E256" s="3"/>
      <c r="F256" s="3"/>
      <c r="G256" s="3"/>
      <c r="H256" s="3"/>
      <c r="I256" s="3"/>
      <c r="J256" s="3"/>
      <c r="K256" s="3"/>
      <c r="L256" s="3"/>
      <c r="M256" s="3"/>
      <c r="N256" s="3"/>
    </row>
    <row r="257" spans="1:14" ht="14.25">
      <c r="A257" s="3"/>
      <c r="B257" s="3"/>
      <c r="C257" s="3"/>
      <c r="D257" s="3"/>
      <c r="E257" s="3"/>
      <c r="F257" s="3"/>
      <c r="G257" s="3"/>
      <c r="H257" s="3"/>
      <c r="I257" s="3"/>
      <c r="J257" s="3"/>
      <c r="K257" s="3"/>
      <c r="L257" s="3"/>
      <c r="M257" s="3"/>
      <c r="N257" s="3"/>
    </row>
    <row r="258" spans="1:14" ht="14.25">
      <c r="A258" s="3"/>
      <c r="B258" s="3"/>
      <c r="C258" s="3"/>
      <c r="D258" s="3"/>
      <c r="E258" s="3"/>
      <c r="F258" s="3"/>
      <c r="G258" s="3"/>
      <c r="H258" s="3"/>
      <c r="I258" s="3"/>
      <c r="J258" s="3"/>
      <c r="K258" s="3"/>
      <c r="L258" s="3"/>
      <c r="M258" s="3"/>
      <c r="N258" s="3"/>
    </row>
    <row r="259" spans="1:14" ht="14.25">
      <c r="A259" s="3"/>
      <c r="B259" s="3"/>
      <c r="C259" s="3"/>
      <c r="D259" s="3"/>
      <c r="E259" s="3"/>
      <c r="F259" s="3"/>
      <c r="G259" s="3"/>
      <c r="H259" s="3"/>
      <c r="I259" s="3"/>
      <c r="J259" s="3"/>
      <c r="K259" s="3"/>
      <c r="L259" s="3"/>
      <c r="M259" s="3"/>
      <c r="N259" s="3"/>
    </row>
    <row r="260" spans="1:14" ht="14.25">
      <c r="A260" s="3"/>
      <c r="B260" s="3"/>
      <c r="C260" s="3"/>
      <c r="D260" s="3"/>
      <c r="E260" s="3"/>
      <c r="F260" s="3"/>
      <c r="G260" s="3"/>
      <c r="H260" s="3"/>
      <c r="I260" s="3"/>
      <c r="J260" s="3"/>
      <c r="K260" s="3"/>
      <c r="L260" s="3"/>
      <c r="M260" s="3"/>
      <c r="N260" s="3"/>
    </row>
    <row r="261" spans="1:14" ht="14.25">
      <c r="A261" s="3"/>
      <c r="B261" s="3"/>
      <c r="C261" s="3"/>
      <c r="D261" s="3"/>
      <c r="E261" s="3"/>
      <c r="F261" s="3"/>
      <c r="G261" s="3"/>
      <c r="H261" s="3"/>
      <c r="I261" s="3"/>
      <c r="J261" s="3"/>
      <c r="K261" s="3"/>
      <c r="L261" s="3"/>
      <c r="M261" s="3"/>
      <c r="N261" s="3"/>
    </row>
    <row r="262" spans="1:14" ht="14.25">
      <c r="A262" s="3"/>
      <c r="B262" s="3"/>
      <c r="C262" s="3"/>
      <c r="D262" s="3"/>
      <c r="E262" s="3"/>
      <c r="F262" s="3"/>
      <c r="G262" s="3"/>
      <c r="H262" s="3"/>
      <c r="I262" s="3"/>
      <c r="J262" s="3"/>
      <c r="K262" s="3"/>
      <c r="L262" s="3"/>
      <c r="M262" s="3"/>
      <c r="N262" s="3"/>
    </row>
    <row r="263" spans="1:14" ht="14.25">
      <c r="A263" s="3"/>
      <c r="B263" s="3"/>
      <c r="C263" s="3"/>
      <c r="D263" s="3"/>
      <c r="E263" s="3"/>
      <c r="F263" s="3"/>
      <c r="G263" s="3"/>
      <c r="H263" s="3"/>
      <c r="I263" s="3"/>
      <c r="J263" s="3"/>
      <c r="K263" s="3"/>
      <c r="L263" s="3"/>
      <c r="M263" s="3"/>
      <c r="N263" s="3"/>
    </row>
    <row r="264" spans="1:14" ht="14.25">
      <c r="A264" s="3"/>
      <c r="B264" s="3"/>
      <c r="C264" s="3"/>
      <c r="D264" s="3"/>
      <c r="E264" s="3"/>
      <c r="F264" s="3"/>
      <c r="G264" s="3"/>
      <c r="H264" s="3"/>
      <c r="I264" s="3"/>
      <c r="J264" s="3"/>
      <c r="K264" s="3"/>
      <c r="L264" s="3"/>
      <c r="M264" s="3"/>
      <c r="N264" s="3"/>
    </row>
    <row r="265" spans="1:14" ht="14.25">
      <c r="A265" s="3"/>
      <c r="B265" s="3"/>
      <c r="C265" s="3"/>
      <c r="D265" s="3"/>
      <c r="E265" s="3"/>
      <c r="F265" s="3"/>
      <c r="G265" s="3"/>
      <c r="H265" s="3"/>
      <c r="I265" s="3"/>
      <c r="J265" s="3"/>
      <c r="K265" s="3"/>
      <c r="L265" s="3"/>
      <c r="M265" s="3"/>
      <c r="N265" s="3"/>
    </row>
    <row r="266" spans="1:14" ht="14.25">
      <c r="A266" s="3"/>
      <c r="B266" s="3"/>
      <c r="C266" s="3"/>
      <c r="D266" s="3"/>
      <c r="E266" s="3"/>
      <c r="F266" s="3"/>
      <c r="G266" s="3"/>
      <c r="H266" s="3"/>
      <c r="I266" s="3"/>
      <c r="J266" s="3"/>
      <c r="K266" s="3"/>
      <c r="L266" s="3"/>
      <c r="M266" s="3"/>
      <c r="N266" s="3"/>
    </row>
    <row r="267" spans="1:14" ht="14.25">
      <c r="A267" s="3"/>
      <c r="B267" s="3"/>
      <c r="C267" s="3"/>
      <c r="D267" s="3"/>
      <c r="E267" s="3"/>
      <c r="F267" s="3"/>
      <c r="G267" s="3"/>
      <c r="H267" s="3"/>
      <c r="I267" s="3"/>
      <c r="J267" s="3"/>
      <c r="K267" s="3"/>
      <c r="L267" s="3"/>
      <c r="M267" s="3"/>
      <c r="N267" s="3"/>
    </row>
    <row r="268" spans="1:14" ht="14.25">
      <c r="A268" s="3"/>
      <c r="B268" s="3"/>
      <c r="C268" s="3"/>
      <c r="D268" s="3"/>
      <c r="E268" s="3"/>
      <c r="F268" s="3"/>
      <c r="G268" s="3"/>
      <c r="H268" s="3"/>
      <c r="I268" s="3"/>
      <c r="J268" s="3"/>
      <c r="K268" s="3"/>
      <c r="L268" s="3"/>
      <c r="M268" s="3"/>
      <c r="N268" s="3"/>
    </row>
    <row r="269" spans="1:14" ht="14.25">
      <c r="A269" s="3"/>
      <c r="B269" s="3"/>
      <c r="C269" s="3"/>
      <c r="D269" s="3"/>
      <c r="E269" s="3"/>
      <c r="F269" s="3"/>
      <c r="G269" s="3"/>
      <c r="H269" s="3"/>
      <c r="I269" s="3"/>
      <c r="J269" s="3"/>
      <c r="K269" s="3"/>
      <c r="L269" s="3"/>
      <c r="M269" s="3"/>
      <c r="N269" s="3"/>
    </row>
    <row r="270" spans="1:14" ht="14.25">
      <c r="A270" s="3"/>
      <c r="B270" s="3"/>
      <c r="C270" s="3"/>
      <c r="D270" s="3"/>
      <c r="E270" s="3"/>
      <c r="F270" s="3"/>
      <c r="G270" s="3"/>
      <c r="H270" s="3"/>
      <c r="I270" s="3"/>
      <c r="J270" s="3"/>
      <c r="K270" s="3"/>
      <c r="L270" s="3"/>
      <c r="M270" s="3"/>
      <c r="N270" s="3"/>
    </row>
    <row r="271" spans="1:14" ht="14.25">
      <c r="A271" s="3"/>
      <c r="B271" s="3"/>
      <c r="C271" s="3"/>
      <c r="D271" s="3"/>
      <c r="E271" s="3"/>
      <c r="F271" s="3"/>
      <c r="G271" s="3"/>
      <c r="H271" s="3"/>
      <c r="I271" s="3"/>
      <c r="J271" s="3"/>
      <c r="K271" s="3"/>
      <c r="L271" s="3"/>
      <c r="M271" s="3"/>
      <c r="N271" s="3"/>
    </row>
    <row r="272" spans="1:14" ht="14.25">
      <c r="A272" s="3"/>
      <c r="B272" s="3"/>
      <c r="C272" s="3"/>
      <c r="D272" s="3"/>
      <c r="E272" s="3"/>
      <c r="F272" s="3"/>
      <c r="G272" s="3"/>
      <c r="H272" s="3"/>
      <c r="I272" s="3"/>
      <c r="J272" s="3"/>
      <c r="K272" s="3"/>
      <c r="L272" s="3"/>
      <c r="M272" s="3"/>
      <c r="N272" s="3"/>
    </row>
    <row r="273" spans="1:14" ht="14.25">
      <c r="A273" s="3"/>
      <c r="B273" s="3"/>
      <c r="C273" s="3"/>
      <c r="D273" s="3"/>
      <c r="E273" s="3"/>
      <c r="F273" s="3"/>
      <c r="G273" s="3"/>
      <c r="H273" s="3"/>
      <c r="I273" s="3"/>
      <c r="J273" s="3"/>
      <c r="K273" s="3"/>
      <c r="L273" s="3"/>
      <c r="M273" s="3"/>
      <c r="N273" s="3"/>
    </row>
    <row r="274" spans="1:14" ht="14.25">
      <c r="A274" s="3"/>
      <c r="B274" s="3"/>
      <c r="C274" s="3"/>
      <c r="D274" s="3"/>
      <c r="E274" s="3"/>
      <c r="F274" s="3"/>
      <c r="G274" s="3"/>
      <c r="H274" s="3"/>
      <c r="I274" s="3"/>
      <c r="J274" s="3"/>
      <c r="K274" s="3"/>
      <c r="L274" s="3"/>
      <c r="M274" s="3"/>
      <c r="N274" s="3"/>
    </row>
    <row r="275" spans="1:14" ht="14.25">
      <c r="A275" s="3"/>
      <c r="B275" s="3"/>
      <c r="C275" s="3"/>
      <c r="D275" s="3"/>
      <c r="E275" s="3"/>
      <c r="F275" s="3"/>
      <c r="G275" s="3"/>
      <c r="H275" s="3"/>
      <c r="I275" s="3"/>
      <c r="J275" s="3"/>
      <c r="K275" s="3"/>
      <c r="L275" s="3"/>
      <c r="M275" s="3"/>
      <c r="N275" s="3"/>
    </row>
    <row r="276" spans="1:14" ht="14.25">
      <c r="A276" s="3"/>
      <c r="B276" s="3"/>
      <c r="C276" s="3"/>
      <c r="D276" s="3"/>
      <c r="E276" s="3"/>
      <c r="F276" s="3"/>
      <c r="G276" s="3"/>
      <c r="H276" s="3"/>
      <c r="I276" s="3"/>
      <c r="J276" s="3"/>
      <c r="K276" s="3"/>
      <c r="L276" s="3"/>
      <c r="M276" s="3"/>
      <c r="N276" s="3"/>
    </row>
    <row r="277" spans="1:14" ht="14.25">
      <c r="A277" s="3"/>
      <c r="B277" s="3"/>
      <c r="C277" s="3"/>
      <c r="D277" s="3"/>
      <c r="E277" s="3"/>
      <c r="F277" s="3"/>
      <c r="G277" s="3"/>
      <c r="H277" s="3"/>
      <c r="I277" s="3"/>
      <c r="J277" s="3"/>
      <c r="K277" s="3"/>
      <c r="L277" s="3"/>
      <c r="M277" s="3"/>
      <c r="N277" s="3"/>
    </row>
    <row r="278" spans="1:14" ht="14.25">
      <c r="A278" s="3"/>
      <c r="B278" s="3"/>
      <c r="C278" s="3"/>
      <c r="D278" s="3"/>
      <c r="E278" s="3"/>
      <c r="F278" s="3"/>
      <c r="G278" s="3"/>
      <c r="H278" s="3"/>
      <c r="I278" s="3"/>
      <c r="J278" s="3"/>
      <c r="K278" s="3"/>
      <c r="L278" s="3"/>
      <c r="M278" s="3"/>
      <c r="N278" s="3"/>
    </row>
    <row r="279" spans="1:14" ht="14.25">
      <c r="A279" s="3"/>
      <c r="B279" s="3"/>
      <c r="C279" s="3"/>
      <c r="D279" s="3"/>
      <c r="E279" s="3"/>
      <c r="F279" s="3"/>
      <c r="G279" s="3"/>
      <c r="H279" s="3"/>
      <c r="I279" s="3"/>
      <c r="J279" s="3"/>
      <c r="K279" s="3"/>
      <c r="L279" s="3"/>
      <c r="M279" s="3"/>
      <c r="N279" s="3"/>
    </row>
    <row r="280" spans="1:14" ht="14.25">
      <c r="A280" s="3"/>
      <c r="B280" s="3"/>
      <c r="C280" s="3"/>
      <c r="D280" s="3"/>
      <c r="E280" s="3"/>
      <c r="F280" s="3"/>
      <c r="G280" s="3"/>
      <c r="H280" s="3"/>
      <c r="I280" s="3"/>
      <c r="J280" s="3"/>
      <c r="K280" s="3"/>
      <c r="L280" s="3"/>
      <c r="M280" s="3"/>
      <c r="N280" s="3"/>
    </row>
    <row r="281" spans="1:14" ht="14.25">
      <c r="A281" s="3"/>
      <c r="B281" s="3"/>
      <c r="C281" s="3"/>
      <c r="D281" s="3"/>
      <c r="E281" s="3"/>
      <c r="F281" s="3"/>
      <c r="G281" s="3"/>
      <c r="H281" s="3"/>
      <c r="I281" s="3"/>
      <c r="J281" s="3"/>
      <c r="K281" s="3"/>
      <c r="L281" s="3"/>
      <c r="M281" s="3"/>
      <c r="N281" s="3"/>
    </row>
    <row r="282" spans="1:14" ht="14.25">
      <c r="A282" s="3"/>
      <c r="B282" s="3"/>
      <c r="C282" s="3"/>
      <c r="D282" s="3"/>
      <c r="E282" s="3"/>
      <c r="F282" s="3"/>
      <c r="G282" s="3"/>
      <c r="H282" s="3"/>
      <c r="I282" s="3"/>
      <c r="J282" s="3"/>
      <c r="K282" s="3"/>
      <c r="L282" s="3"/>
      <c r="M282" s="3"/>
      <c r="N282" s="3"/>
    </row>
    <row r="283" spans="1:14" ht="14.25">
      <c r="A283" s="3"/>
      <c r="B283" s="3"/>
      <c r="C283" s="3"/>
      <c r="D283" s="3"/>
      <c r="E283" s="3"/>
      <c r="F283" s="3"/>
      <c r="G283" s="3"/>
      <c r="H283" s="3"/>
      <c r="I283" s="3"/>
      <c r="J283" s="3"/>
      <c r="K283" s="3"/>
      <c r="L283" s="3"/>
      <c r="M283" s="3"/>
      <c r="N283" s="3"/>
    </row>
    <row r="284" spans="1:14" ht="14.25">
      <c r="A284" s="3"/>
      <c r="B284" s="3"/>
      <c r="C284" s="3"/>
      <c r="D284" s="3"/>
      <c r="E284" s="3"/>
      <c r="F284" s="3"/>
      <c r="G284" s="3"/>
      <c r="H284" s="3"/>
      <c r="I284" s="3"/>
      <c r="J284" s="3"/>
      <c r="K284" s="3"/>
      <c r="L284" s="3"/>
      <c r="M284" s="3"/>
      <c r="N284" s="3"/>
    </row>
    <row r="285" spans="1:14" ht="14.25">
      <c r="A285" s="3"/>
      <c r="B285" s="3"/>
      <c r="C285" s="3"/>
      <c r="D285" s="3"/>
      <c r="E285" s="3"/>
      <c r="F285" s="3"/>
      <c r="G285" s="3"/>
      <c r="H285" s="3"/>
      <c r="I285" s="3"/>
      <c r="J285" s="3"/>
      <c r="K285" s="3"/>
      <c r="L285" s="3"/>
      <c r="M285" s="3"/>
      <c r="N285" s="3"/>
    </row>
    <row r="286" spans="1:14" ht="14.25">
      <c r="A286" s="3"/>
      <c r="B286" s="3"/>
      <c r="C286" s="3"/>
      <c r="D286" s="3"/>
      <c r="E286" s="3"/>
      <c r="F286" s="3"/>
      <c r="G286" s="3"/>
      <c r="H286" s="3"/>
      <c r="I286" s="3"/>
      <c r="J286" s="3"/>
      <c r="K286" s="3"/>
      <c r="L286" s="3"/>
      <c r="M286" s="3"/>
      <c r="N286" s="3"/>
    </row>
    <row r="287" spans="1:14" ht="14.25">
      <c r="A287" s="3"/>
      <c r="B287" s="3"/>
      <c r="C287" s="3"/>
      <c r="D287" s="3"/>
      <c r="E287" s="3"/>
      <c r="F287" s="3"/>
      <c r="G287" s="3"/>
      <c r="H287" s="3"/>
      <c r="I287" s="3"/>
      <c r="J287" s="3"/>
      <c r="K287" s="3"/>
      <c r="L287" s="3"/>
      <c r="M287" s="3"/>
      <c r="N287" s="3"/>
    </row>
    <row r="288" spans="1:14" ht="14.25">
      <c r="A288" s="3"/>
      <c r="B288" s="3"/>
      <c r="C288" s="3"/>
      <c r="D288" s="3"/>
      <c r="E288" s="3"/>
      <c r="F288" s="3"/>
      <c r="G288" s="3"/>
      <c r="H288" s="3"/>
      <c r="I288" s="3"/>
      <c r="J288" s="3"/>
      <c r="K288" s="3"/>
      <c r="L288" s="3"/>
      <c r="M288" s="3"/>
      <c r="N288" s="3"/>
    </row>
    <row r="289" spans="1:14" ht="14.25">
      <c r="A289" s="3"/>
      <c r="B289" s="3"/>
      <c r="C289" s="3"/>
      <c r="D289" s="3"/>
      <c r="E289" s="3"/>
      <c r="F289" s="3"/>
      <c r="G289" s="3"/>
      <c r="H289" s="3"/>
      <c r="I289" s="3"/>
      <c r="J289" s="3"/>
      <c r="K289" s="3"/>
      <c r="L289" s="3"/>
      <c r="M289" s="3"/>
      <c r="N289" s="3"/>
    </row>
    <row r="290" spans="1:14" ht="14.25">
      <c r="A290" s="3"/>
      <c r="B290" s="3"/>
      <c r="C290" s="3"/>
      <c r="D290" s="3"/>
      <c r="E290" s="3"/>
      <c r="F290" s="3"/>
      <c r="G290" s="3"/>
      <c r="H290" s="3"/>
      <c r="I290" s="3"/>
      <c r="J290" s="3"/>
      <c r="K290" s="3"/>
      <c r="L290" s="3"/>
      <c r="M290" s="3"/>
      <c r="N290" s="3"/>
    </row>
    <row r="291" spans="1:14" ht="14.25">
      <c r="A291" s="3"/>
      <c r="B291" s="3"/>
      <c r="C291" s="3"/>
      <c r="D291" s="3"/>
      <c r="E291" s="3"/>
      <c r="F291" s="3"/>
      <c r="G291" s="3"/>
      <c r="H291" s="3"/>
      <c r="I291" s="3"/>
      <c r="J291" s="3"/>
      <c r="K291" s="3"/>
      <c r="L291" s="3"/>
      <c r="M291" s="3"/>
      <c r="N291" s="3"/>
    </row>
    <row r="292" spans="1:14" ht="14.25">
      <c r="A292" s="3"/>
      <c r="B292" s="3"/>
      <c r="C292" s="3"/>
      <c r="D292" s="3"/>
      <c r="E292" s="3"/>
      <c r="F292" s="3"/>
      <c r="G292" s="3"/>
      <c r="H292" s="3"/>
      <c r="I292" s="3"/>
      <c r="J292" s="3"/>
      <c r="K292" s="3"/>
      <c r="L292" s="3"/>
      <c r="M292" s="3"/>
      <c r="N292" s="3"/>
    </row>
    <row r="293" spans="1:14" ht="14.25">
      <c r="A293" s="3"/>
      <c r="B293" s="3"/>
      <c r="C293" s="3"/>
      <c r="D293" s="3"/>
      <c r="E293" s="3"/>
      <c r="F293" s="3"/>
      <c r="G293" s="3"/>
      <c r="H293" s="3"/>
      <c r="I293" s="3"/>
      <c r="J293" s="3"/>
      <c r="K293" s="3"/>
      <c r="L293" s="3"/>
      <c r="M293" s="3"/>
      <c r="N293" s="3"/>
    </row>
    <row r="294" spans="1:14" ht="14.25">
      <c r="A294" s="3"/>
      <c r="B294" s="3"/>
      <c r="C294" s="3"/>
      <c r="D294" s="3"/>
      <c r="E294" s="3"/>
      <c r="F294" s="3"/>
      <c r="G294" s="3"/>
      <c r="H294" s="3"/>
      <c r="I294" s="3"/>
      <c r="J294" s="3"/>
      <c r="K294" s="3"/>
      <c r="L294" s="3"/>
      <c r="M294" s="3"/>
      <c r="N294" s="3"/>
    </row>
    <row r="295" spans="1:14" ht="14.25">
      <c r="A295" s="3"/>
      <c r="B295" s="3"/>
      <c r="C295" s="3"/>
      <c r="D295" s="3"/>
      <c r="E295" s="3"/>
      <c r="F295" s="3"/>
      <c r="G295" s="3"/>
      <c r="H295" s="3"/>
      <c r="I295" s="3"/>
      <c r="J295" s="3"/>
      <c r="K295" s="3"/>
      <c r="L295" s="3"/>
      <c r="M295" s="3"/>
      <c r="N295" s="3"/>
    </row>
    <row r="296" spans="1:14" ht="14.25">
      <c r="A296" s="3"/>
      <c r="B296" s="3"/>
      <c r="C296" s="3"/>
      <c r="D296" s="3"/>
      <c r="E296" s="3"/>
      <c r="F296" s="3"/>
      <c r="G296" s="3"/>
      <c r="H296" s="3"/>
      <c r="I296" s="3"/>
      <c r="J296" s="3"/>
      <c r="K296" s="3"/>
      <c r="L296" s="3"/>
      <c r="M296" s="3"/>
      <c r="N296" s="3"/>
    </row>
    <row r="297" spans="1:14" ht="14.25">
      <c r="A297" s="3"/>
      <c r="B297" s="3"/>
      <c r="C297" s="3"/>
      <c r="D297" s="3"/>
      <c r="E297" s="3"/>
      <c r="F297" s="3"/>
      <c r="G297" s="3"/>
      <c r="H297" s="3"/>
      <c r="I297" s="3"/>
      <c r="J297" s="3"/>
      <c r="K297" s="3"/>
      <c r="L297" s="3"/>
      <c r="M297" s="3"/>
      <c r="N297" s="3"/>
    </row>
    <row r="298" spans="1:14" ht="14.25">
      <c r="A298" s="3"/>
      <c r="B298" s="3"/>
      <c r="C298" s="3"/>
      <c r="D298" s="3"/>
      <c r="E298" s="3"/>
      <c r="F298" s="3"/>
      <c r="G298" s="3"/>
      <c r="H298" s="3"/>
      <c r="I298" s="3"/>
      <c r="J298" s="3"/>
      <c r="K298" s="3"/>
      <c r="L298" s="3"/>
      <c r="M298" s="3"/>
      <c r="N298" s="3"/>
    </row>
    <row r="299" spans="1:14" ht="14.25">
      <c r="A299" s="3"/>
      <c r="B299" s="3"/>
      <c r="C299" s="3"/>
      <c r="D299" s="3"/>
      <c r="E299" s="3"/>
      <c r="F299" s="3"/>
      <c r="G299" s="3"/>
      <c r="H299" s="3"/>
      <c r="I299" s="3"/>
      <c r="J299" s="3"/>
      <c r="K299" s="3"/>
      <c r="L299" s="3"/>
      <c r="M299" s="3"/>
      <c r="N299" s="3"/>
    </row>
    <row r="300" spans="1:14" ht="14.25">
      <c r="A300" s="3"/>
      <c r="B300" s="3"/>
      <c r="C300" s="3"/>
      <c r="D300" s="3"/>
      <c r="E300" s="3"/>
      <c r="F300" s="3"/>
      <c r="G300" s="3"/>
      <c r="H300" s="3"/>
      <c r="I300" s="3"/>
      <c r="J300" s="3"/>
      <c r="K300" s="3"/>
      <c r="L300" s="3"/>
      <c r="M300" s="3"/>
      <c r="N300" s="3"/>
    </row>
    <row r="301" spans="1:14" ht="14.25">
      <c r="A301" s="3"/>
      <c r="B301" s="3"/>
      <c r="C301" s="3"/>
      <c r="D301" s="3"/>
      <c r="E301" s="3"/>
      <c r="F301" s="3"/>
      <c r="G301" s="3"/>
      <c r="H301" s="3"/>
      <c r="I301" s="3"/>
      <c r="J301" s="3"/>
      <c r="K301" s="3"/>
      <c r="L301" s="3"/>
      <c r="M301" s="3"/>
      <c r="N301" s="3"/>
    </row>
    <row r="302" spans="1:14" ht="14.25">
      <c r="A302" s="3"/>
      <c r="B302" s="3"/>
      <c r="C302" s="3"/>
      <c r="D302" s="3"/>
      <c r="E302" s="3"/>
      <c r="F302" s="3"/>
      <c r="G302" s="3"/>
      <c r="H302" s="3"/>
      <c r="I302" s="3"/>
      <c r="J302" s="3"/>
      <c r="K302" s="3"/>
      <c r="L302" s="3"/>
      <c r="M302" s="3"/>
      <c r="N302" s="3"/>
    </row>
    <row r="303" spans="1:14" ht="14.25">
      <c r="A303" s="3"/>
      <c r="B303" s="3"/>
      <c r="C303" s="3"/>
      <c r="D303" s="3"/>
      <c r="E303" s="3"/>
      <c r="F303" s="3"/>
      <c r="G303" s="3"/>
      <c r="H303" s="3"/>
      <c r="I303" s="3"/>
      <c r="J303" s="3"/>
      <c r="K303" s="3"/>
      <c r="L303" s="3"/>
      <c r="M303" s="3"/>
      <c r="N303" s="3"/>
    </row>
    <row r="304" spans="1:14" ht="14.25">
      <c r="A304" s="3"/>
      <c r="B304" s="3"/>
      <c r="C304" s="3"/>
      <c r="D304" s="3"/>
      <c r="E304" s="3"/>
      <c r="F304" s="3"/>
      <c r="G304" s="3"/>
      <c r="H304" s="3"/>
      <c r="I304" s="3"/>
      <c r="J304" s="3"/>
      <c r="K304" s="3"/>
      <c r="L304" s="3"/>
      <c r="M304" s="3"/>
      <c r="N304" s="3"/>
    </row>
    <row r="305" spans="1:14" ht="14.25">
      <c r="A305" s="3"/>
      <c r="B305" s="3"/>
      <c r="C305" s="3"/>
      <c r="D305" s="3"/>
      <c r="E305" s="3"/>
      <c r="F305" s="3"/>
      <c r="G305" s="3"/>
      <c r="H305" s="3"/>
      <c r="I305" s="3"/>
      <c r="J305" s="3"/>
      <c r="K305" s="3"/>
      <c r="L305" s="3"/>
      <c r="M305" s="3"/>
      <c r="N305" s="3"/>
    </row>
    <row r="306" spans="1:14" ht="14.25">
      <c r="A306" s="3"/>
      <c r="B306" s="3"/>
      <c r="C306" s="3"/>
      <c r="D306" s="3"/>
      <c r="E306" s="3"/>
      <c r="F306" s="3"/>
      <c r="G306" s="3"/>
      <c r="H306" s="3"/>
      <c r="I306" s="3"/>
      <c r="J306" s="3"/>
      <c r="K306" s="3"/>
      <c r="L306" s="3"/>
      <c r="M306" s="3"/>
      <c r="N306" s="3"/>
    </row>
    <row r="307" spans="1:14" ht="14.25">
      <c r="A307" s="3"/>
      <c r="B307" s="3"/>
      <c r="C307" s="3"/>
      <c r="D307" s="3"/>
      <c r="E307" s="3"/>
      <c r="F307" s="3"/>
      <c r="G307" s="3"/>
      <c r="H307" s="3"/>
      <c r="I307" s="3"/>
      <c r="J307" s="3"/>
      <c r="K307" s="3"/>
      <c r="L307" s="3"/>
      <c r="M307" s="3"/>
      <c r="N307" s="3"/>
    </row>
    <row r="308" spans="1:14" ht="14.25">
      <c r="A308" s="3"/>
      <c r="B308" s="3"/>
      <c r="C308" s="3"/>
      <c r="D308" s="3"/>
      <c r="E308" s="3"/>
      <c r="F308" s="3"/>
      <c r="G308" s="3"/>
      <c r="H308" s="3"/>
      <c r="I308" s="3"/>
      <c r="J308" s="3"/>
      <c r="K308" s="3"/>
      <c r="L308" s="3"/>
      <c r="M308" s="3"/>
      <c r="N308" s="3"/>
    </row>
    <row r="309" spans="1:14" ht="14.25">
      <c r="A309" s="3"/>
      <c r="B309" s="3"/>
      <c r="C309" s="3"/>
      <c r="D309" s="3"/>
      <c r="E309" s="3"/>
      <c r="F309" s="3"/>
      <c r="G309" s="3"/>
      <c r="H309" s="3"/>
      <c r="I309" s="3"/>
      <c r="J309" s="3"/>
      <c r="K309" s="3"/>
      <c r="L309" s="3"/>
      <c r="M309" s="3"/>
      <c r="N309" s="3"/>
    </row>
    <row r="65518" ht="14.25">
      <c r="C65518" s="2" t="e">
        <f>((C65514/C65501)-1)*100</f>
        <v>#DIV/0!</v>
      </c>
    </row>
  </sheetData>
  <sheetProtection/>
  <mergeCells count="11">
    <mergeCell ref="I9:K9"/>
    <mergeCell ref="C7:E7"/>
    <mergeCell ref="O7:O10"/>
    <mergeCell ref="E9:E10"/>
    <mergeCell ref="A4:O5"/>
    <mergeCell ref="A11:A22"/>
    <mergeCell ref="A9:B9"/>
    <mergeCell ref="F9:H9"/>
    <mergeCell ref="C9:C10"/>
    <mergeCell ref="D9:D10"/>
    <mergeCell ref="F7:N8"/>
  </mergeCells>
  <conditionalFormatting sqref="P32:IV32 A35:B35 P35:IV35">
    <cfRule type="cellIs" priority="1" dxfId="68" operator="lessThan" stopIfTrue="1">
      <formula>0</formula>
    </cfRule>
  </conditionalFormatting>
  <conditionalFormatting sqref="C31:O35">
    <cfRule type="cellIs" priority="2" dxfId="69" operator="lessThan" stopIfTrue="1">
      <formula>0</formula>
    </cfRule>
    <cfRule type="cellIs" priority="3" dxfId="70" operator="greaterThanOrEqual" stopIfTrue="1">
      <formula>0</formula>
    </cfRule>
  </conditionalFormatting>
  <hyperlinks>
    <hyperlink ref="O1" location="INDICE!A1" display="Volver al Indice"/>
  </hyperlinks>
  <printOptions/>
  <pageMargins left="0.2" right="0.03937007874015748" top="0.29" bottom="0.11811023622047245" header="0.07874015748031496" footer="0.07874015748031496"/>
  <pageSetup horizontalDpi="600" verticalDpi="600" orientation="landscape" scale="90" r:id="rId1"/>
</worksheet>
</file>

<file path=xl/worksheets/sheet5.xml><?xml version="1.0" encoding="utf-8"?>
<worksheet xmlns="http://schemas.openxmlformats.org/spreadsheetml/2006/main" xmlns:r="http://schemas.openxmlformats.org/officeDocument/2006/relationships">
  <sheetPr>
    <tabColor indexed="30"/>
  </sheetPr>
  <dimension ref="A1:Q36"/>
  <sheetViews>
    <sheetView showGridLines="0" zoomScale="98" zoomScaleNormal="98" zoomScalePageLayoutView="0" workbookViewId="0" topLeftCell="A1">
      <pane xSplit="24226" topLeftCell="P1" activePane="topLeft" state="split"/>
      <selection pane="topLeft" activeCell="A3" sqref="A3:Q34"/>
      <selection pane="topRight" activeCell="J1" sqref="J1"/>
    </sheetView>
  </sheetViews>
  <sheetFormatPr defaultColWidth="9.140625" defaultRowHeight="15"/>
  <cols>
    <col min="1" max="1" width="22.421875" style="178" customWidth="1"/>
    <col min="2" max="2" width="10.421875" style="178" customWidth="1"/>
    <col min="3" max="3" width="11.421875" style="178" customWidth="1"/>
    <col min="4" max="4" width="10.00390625" style="178" bestFit="1" customWidth="1"/>
    <col min="5" max="6" width="9.00390625" style="178" customWidth="1"/>
    <col min="7" max="7" width="10.421875" style="178" bestFit="1" customWidth="1"/>
    <col min="8" max="8" width="9.00390625" style="178" customWidth="1"/>
    <col min="9" max="9" width="7.7109375" style="178" bestFit="1" customWidth="1"/>
    <col min="10" max="10" width="10.00390625" style="178" customWidth="1"/>
    <col min="11" max="11" width="11.28125" style="178" customWidth="1"/>
    <col min="12" max="12" width="9.140625" style="178" customWidth="1"/>
    <col min="13" max="13" width="8.8515625" style="178" customWidth="1"/>
    <col min="14" max="15" width="10.28125" style="178" customWidth="1"/>
    <col min="16" max="16" width="8.7109375" style="178" customWidth="1"/>
    <col min="17" max="17" width="7.7109375" style="178" bestFit="1" customWidth="1"/>
    <col min="18" max="16384" width="9.140625" style="178" customWidth="1"/>
  </cols>
  <sheetData>
    <row r="1" spans="14:17" ht="18.75" thickBot="1">
      <c r="N1" s="569" t="s">
        <v>28</v>
      </c>
      <c r="O1" s="570"/>
      <c r="P1" s="570"/>
      <c r="Q1" s="571"/>
    </row>
    <row r="2" ht="7.5" customHeight="1" thickBot="1"/>
    <row r="3" spans="1:17" ht="24" customHeight="1">
      <c r="A3" s="577" t="s">
        <v>40</v>
      </c>
      <c r="B3" s="578"/>
      <c r="C3" s="578"/>
      <c r="D3" s="578"/>
      <c r="E3" s="578"/>
      <c r="F3" s="578"/>
      <c r="G3" s="578"/>
      <c r="H3" s="578"/>
      <c r="I3" s="578"/>
      <c r="J3" s="578"/>
      <c r="K3" s="578"/>
      <c r="L3" s="578"/>
      <c r="M3" s="578"/>
      <c r="N3" s="578"/>
      <c r="O3" s="578"/>
      <c r="P3" s="578"/>
      <c r="Q3" s="579"/>
    </row>
    <row r="4" spans="1:17" ht="18" customHeight="1" thickBot="1">
      <c r="A4" s="580" t="s">
        <v>39</v>
      </c>
      <c r="B4" s="581"/>
      <c r="C4" s="581"/>
      <c r="D4" s="581"/>
      <c r="E4" s="581"/>
      <c r="F4" s="581"/>
      <c r="G4" s="581"/>
      <c r="H4" s="581"/>
      <c r="I4" s="581"/>
      <c r="J4" s="581"/>
      <c r="K4" s="581"/>
      <c r="L4" s="581"/>
      <c r="M4" s="581"/>
      <c r="N4" s="581"/>
      <c r="O4" s="581"/>
      <c r="P4" s="581"/>
      <c r="Q4" s="582"/>
    </row>
    <row r="5" spans="1:17" ht="15" thickBot="1">
      <c r="A5" s="562" t="s">
        <v>38</v>
      </c>
      <c r="B5" s="572" t="s">
        <v>37</v>
      </c>
      <c r="C5" s="573"/>
      <c r="D5" s="573"/>
      <c r="E5" s="573"/>
      <c r="F5" s="574"/>
      <c r="G5" s="574"/>
      <c r="H5" s="574"/>
      <c r="I5" s="575"/>
      <c r="J5" s="573" t="s">
        <v>36</v>
      </c>
      <c r="K5" s="573"/>
      <c r="L5" s="573"/>
      <c r="M5" s="573"/>
      <c r="N5" s="573"/>
      <c r="O5" s="573"/>
      <c r="P5" s="573"/>
      <c r="Q5" s="576"/>
    </row>
    <row r="6" spans="1:17" s="206" customFormat="1" ht="25.5" customHeight="1" thickBot="1">
      <c r="A6" s="563"/>
      <c r="B6" s="559" t="s">
        <v>127</v>
      </c>
      <c r="C6" s="560"/>
      <c r="D6" s="561"/>
      <c r="E6" s="565" t="s">
        <v>35</v>
      </c>
      <c r="F6" s="559" t="s">
        <v>128</v>
      </c>
      <c r="G6" s="560"/>
      <c r="H6" s="561"/>
      <c r="I6" s="567" t="s">
        <v>34</v>
      </c>
      <c r="J6" s="559" t="s">
        <v>126</v>
      </c>
      <c r="K6" s="560"/>
      <c r="L6" s="561"/>
      <c r="M6" s="565" t="s">
        <v>35</v>
      </c>
      <c r="N6" s="559" t="s">
        <v>125</v>
      </c>
      <c r="O6" s="560"/>
      <c r="P6" s="561"/>
      <c r="Q6" s="565" t="s">
        <v>34</v>
      </c>
    </row>
    <row r="7" spans="1:17" s="201" customFormat="1" ht="15" thickBot="1">
      <c r="A7" s="564"/>
      <c r="B7" s="205"/>
      <c r="C7" s="202" t="s">
        <v>21</v>
      </c>
      <c r="D7" s="202" t="s">
        <v>17</v>
      </c>
      <c r="E7" s="566"/>
      <c r="F7" s="205" t="s">
        <v>22</v>
      </c>
      <c r="G7" s="203" t="s">
        <v>21</v>
      </c>
      <c r="H7" s="202" t="s">
        <v>17</v>
      </c>
      <c r="I7" s="568"/>
      <c r="J7" s="205" t="s">
        <v>22</v>
      </c>
      <c r="K7" s="202" t="s">
        <v>21</v>
      </c>
      <c r="L7" s="203" t="s">
        <v>17</v>
      </c>
      <c r="M7" s="566"/>
      <c r="N7" s="204" t="s">
        <v>22</v>
      </c>
      <c r="O7" s="203" t="s">
        <v>21</v>
      </c>
      <c r="P7" s="202" t="s">
        <v>17</v>
      </c>
      <c r="Q7" s="566"/>
    </row>
    <row r="8" spans="1:17" s="181" customFormat="1" ht="16.5" customHeight="1" thickBot="1">
      <c r="A8" s="200" t="s">
        <v>24</v>
      </c>
      <c r="B8" s="196">
        <f>SUM(B9:B34)</f>
        <v>1071287</v>
      </c>
      <c r="C8" s="195">
        <f>SUM(C9:C34)</f>
        <v>65892</v>
      </c>
      <c r="D8" s="195">
        <f aca="true" t="shared" si="0" ref="D8:D34">C8+B8</f>
        <v>1137179</v>
      </c>
      <c r="E8" s="197">
        <f aca="true" t="shared" si="1" ref="E8:E34">(D8/$D$8)</f>
        <v>1</v>
      </c>
      <c r="F8" s="196">
        <f>SUM(F9:F34)</f>
        <v>1009177</v>
      </c>
      <c r="G8" s="195">
        <f>SUM(G9:G34)</f>
        <v>51555</v>
      </c>
      <c r="H8" s="195">
        <f aca="true" t="shared" si="2" ref="H8:H34">G8+F8</f>
        <v>1060732</v>
      </c>
      <c r="I8" s="194">
        <f aca="true" t="shared" si="3" ref="I8:I24">(D8/H8-1)*100</f>
        <v>7.207004219727509</v>
      </c>
      <c r="J8" s="199">
        <f>SUM(J9:J34)</f>
        <v>4266738</v>
      </c>
      <c r="K8" s="198">
        <f>SUM(K9:K34)</f>
        <v>269704</v>
      </c>
      <c r="L8" s="195">
        <f aca="true" t="shared" si="4" ref="L8:L34">K8+J8</f>
        <v>4536442</v>
      </c>
      <c r="M8" s="197">
        <f aca="true" t="shared" si="5" ref="M8:M34">(L8/$L$8)</f>
        <v>1</v>
      </c>
      <c r="N8" s="196">
        <f>SUM(N9:N34)</f>
        <v>4039415</v>
      </c>
      <c r="O8" s="195">
        <f>SUM(O9:O34)</f>
        <v>204696</v>
      </c>
      <c r="P8" s="195">
        <f aca="true" t="shared" si="6" ref="P8:P34">O8+N8</f>
        <v>4244111</v>
      </c>
      <c r="Q8" s="194">
        <f aca="true" t="shared" si="7" ref="Q8:Q24">(L8/P8-1)*100</f>
        <v>6.887920697644345</v>
      </c>
    </row>
    <row r="9" spans="1:17" s="181" customFormat="1" ht="16.5" customHeight="1" thickTop="1">
      <c r="A9" s="193" t="s">
        <v>133</v>
      </c>
      <c r="B9" s="190">
        <v>583688</v>
      </c>
      <c r="C9" s="189">
        <v>26956</v>
      </c>
      <c r="D9" s="189">
        <f t="shared" si="0"/>
        <v>610644</v>
      </c>
      <c r="E9" s="191">
        <f t="shared" si="1"/>
        <v>0.536981425087871</v>
      </c>
      <c r="F9" s="190">
        <v>370948</v>
      </c>
      <c r="G9" s="189">
        <v>12119</v>
      </c>
      <c r="H9" s="189">
        <f t="shared" si="2"/>
        <v>383067</v>
      </c>
      <c r="I9" s="192">
        <f t="shared" si="3"/>
        <v>59.40918951515008</v>
      </c>
      <c r="J9" s="190">
        <v>2356120</v>
      </c>
      <c r="K9" s="189">
        <v>91916</v>
      </c>
      <c r="L9" s="189">
        <f t="shared" si="4"/>
        <v>2448036</v>
      </c>
      <c r="M9" s="191">
        <f t="shared" si="5"/>
        <v>0.5396378924275897</v>
      </c>
      <c r="N9" s="190">
        <v>1449198</v>
      </c>
      <c r="O9" s="189">
        <v>46966</v>
      </c>
      <c r="P9" s="189">
        <f t="shared" si="6"/>
        <v>1496164</v>
      </c>
      <c r="Q9" s="188">
        <f t="shared" si="7"/>
        <v>63.62083301028496</v>
      </c>
    </row>
    <row r="10" spans="1:17" s="181" customFormat="1" ht="16.5" customHeight="1">
      <c r="A10" s="193" t="s">
        <v>134</v>
      </c>
      <c r="B10" s="190">
        <v>217494</v>
      </c>
      <c r="C10" s="189">
        <v>0</v>
      </c>
      <c r="D10" s="189">
        <f t="shared" si="0"/>
        <v>217494</v>
      </c>
      <c r="E10" s="191">
        <f t="shared" si="1"/>
        <v>0.19125748892654543</v>
      </c>
      <c r="F10" s="190">
        <v>222546</v>
      </c>
      <c r="G10" s="189">
        <v>869</v>
      </c>
      <c r="H10" s="189">
        <f t="shared" si="2"/>
        <v>223415</v>
      </c>
      <c r="I10" s="192">
        <f t="shared" si="3"/>
        <v>-2.6502249177539516</v>
      </c>
      <c r="J10" s="190">
        <v>811605</v>
      </c>
      <c r="K10" s="189">
        <v>2755</v>
      </c>
      <c r="L10" s="189">
        <f t="shared" si="4"/>
        <v>814360</v>
      </c>
      <c r="M10" s="191">
        <f t="shared" si="5"/>
        <v>0.17951513542992503</v>
      </c>
      <c r="N10" s="190">
        <v>858161</v>
      </c>
      <c r="O10" s="189">
        <v>6220</v>
      </c>
      <c r="P10" s="189">
        <f t="shared" si="6"/>
        <v>864381</v>
      </c>
      <c r="Q10" s="188">
        <f t="shared" si="7"/>
        <v>-5.786915723506181</v>
      </c>
    </row>
    <row r="11" spans="1:17" s="181" customFormat="1" ht="16.5" customHeight="1">
      <c r="A11" s="193" t="s">
        <v>135</v>
      </c>
      <c r="B11" s="190">
        <v>151397</v>
      </c>
      <c r="C11" s="189">
        <v>0</v>
      </c>
      <c r="D11" s="189">
        <f t="shared" si="0"/>
        <v>151397</v>
      </c>
      <c r="E11" s="191">
        <f t="shared" si="1"/>
        <v>0.13313383381156352</v>
      </c>
      <c r="F11" s="190">
        <v>144540</v>
      </c>
      <c r="G11" s="189">
        <v>97</v>
      </c>
      <c r="H11" s="189">
        <f t="shared" si="2"/>
        <v>144637</v>
      </c>
      <c r="I11" s="192">
        <f t="shared" si="3"/>
        <v>4.673769505728131</v>
      </c>
      <c r="J11" s="190">
        <v>627760</v>
      </c>
      <c r="K11" s="189"/>
      <c r="L11" s="189">
        <f t="shared" si="4"/>
        <v>627760</v>
      </c>
      <c r="M11" s="191">
        <f t="shared" si="5"/>
        <v>0.1383815774565177</v>
      </c>
      <c r="N11" s="190">
        <v>629366</v>
      </c>
      <c r="O11" s="189">
        <v>911</v>
      </c>
      <c r="P11" s="189">
        <f t="shared" si="6"/>
        <v>630277</v>
      </c>
      <c r="Q11" s="188">
        <f t="shared" si="7"/>
        <v>-0.39934822308286266</v>
      </c>
    </row>
    <row r="12" spans="1:17" s="181" customFormat="1" ht="16.5" customHeight="1">
      <c r="A12" s="193" t="s">
        <v>136</v>
      </c>
      <c r="B12" s="190">
        <v>60099</v>
      </c>
      <c r="C12" s="189">
        <v>3313</v>
      </c>
      <c r="D12" s="189">
        <f t="shared" si="0"/>
        <v>63412</v>
      </c>
      <c r="E12" s="191">
        <f t="shared" si="1"/>
        <v>0.05576254925565808</v>
      </c>
      <c r="F12" s="190">
        <v>67389</v>
      </c>
      <c r="G12" s="189">
        <v>7054</v>
      </c>
      <c r="H12" s="189">
        <f t="shared" si="2"/>
        <v>74443</v>
      </c>
      <c r="I12" s="192">
        <f t="shared" si="3"/>
        <v>-14.818048708407773</v>
      </c>
      <c r="J12" s="190">
        <v>251753</v>
      </c>
      <c r="K12" s="189">
        <v>28781</v>
      </c>
      <c r="L12" s="189">
        <f t="shared" si="4"/>
        <v>280534</v>
      </c>
      <c r="M12" s="191">
        <f t="shared" si="5"/>
        <v>0.06184009406490814</v>
      </c>
      <c r="N12" s="190">
        <v>270996</v>
      </c>
      <c r="O12" s="189">
        <v>28132</v>
      </c>
      <c r="P12" s="189">
        <f t="shared" si="6"/>
        <v>299128</v>
      </c>
      <c r="Q12" s="188">
        <f t="shared" si="7"/>
        <v>-6.216068037763101</v>
      </c>
    </row>
    <row r="13" spans="1:17" s="181" customFormat="1" ht="16.5" customHeight="1">
      <c r="A13" s="193" t="s">
        <v>137</v>
      </c>
      <c r="B13" s="190">
        <v>39912</v>
      </c>
      <c r="C13" s="189">
        <v>209</v>
      </c>
      <c r="D13" s="189">
        <f t="shared" si="0"/>
        <v>40121</v>
      </c>
      <c r="E13" s="191">
        <f t="shared" si="1"/>
        <v>0.035281165058447264</v>
      </c>
      <c r="F13" s="190">
        <v>24059</v>
      </c>
      <c r="G13" s="189"/>
      <c r="H13" s="189">
        <f t="shared" si="2"/>
        <v>24059</v>
      </c>
      <c r="I13" s="192">
        <f t="shared" si="3"/>
        <v>66.76087950455131</v>
      </c>
      <c r="J13" s="190">
        <v>149429</v>
      </c>
      <c r="K13" s="189">
        <v>987</v>
      </c>
      <c r="L13" s="189">
        <f t="shared" si="4"/>
        <v>150416</v>
      </c>
      <c r="M13" s="191">
        <f t="shared" si="5"/>
        <v>0.03315726289457685</v>
      </c>
      <c r="N13" s="190">
        <v>99569</v>
      </c>
      <c r="O13" s="189"/>
      <c r="P13" s="189">
        <f t="shared" si="6"/>
        <v>99569</v>
      </c>
      <c r="Q13" s="188">
        <f t="shared" si="7"/>
        <v>51.067099197541395</v>
      </c>
    </row>
    <row r="14" spans="1:17" s="181" customFormat="1" ht="16.5" customHeight="1">
      <c r="A14" s="193" t="s">
        <v>138</v>
      </c>
      <c r="B14" s="190">
        <v>18697</v>
      </c>
      <c r="C14" s="189">
        <v>391</v>
      </c>
      <c r="D14" s="189">
        <f t="shared" si="0"/>
        <v>19088</v>
      </c>
      <c r="E14" s="191">
        <f t="shared" si="1"/>
        <v>0.01678539614255979</v>
      </c>
      <c r="F14" s="190">
        <v>12988</v>
      </c>
      <c r="G14" s="189">
        <v>1104</v>
      </c>
      <c r="H14" s="189">
        <f t="shared" si="2"/>
        <v>14092</v>
      </c>
      <c r="I14" s="192">
        <f t="shared" si="3"/>
        <v>35.452739142776046</v>
      </c>
      <c r="J14" s="190">
        <v>70071</v>
      </c>
      <c r="K14" s="189">
        <v>1786</v>
      </c>
      <c r="L14" s="189">
        <f t="shared" si="4"/>
        <v>71857</v>
      </c>
      <c r="M14" s="191">
        <f t="shared" si="5"/>
        <v>0.01583994681294283</v>
      </c>
      <c r="N14" s="190">
        <v>56591</v>
      </c>
      <c r="O14" s="189">
        <v>3511</v>
      </c>
      <c r="P14" s="189">
        <f t="shared" si="6"/>
        <v>60102</v>
      </c>
      <c r="Q14" s="188">
        <f t="shared" si="7"/>
        <v>19.558417357159485</v>
      </c>
    </row>
    <row r="15" spans="1:17" s="181" customFormat="1" ht="16.5" customHeight="1">
      <c r="A15" s="193" t="s">
        <v>139</v>
      </c>
      <c r="B15" s="190">
        <v>0</v>
      </c>
      <c r="C15" s="189">
        <v>16742</v>
      </c>
      <c r="D15" s="189">
        <f t="shared" si="0"/>
        <v>16742</v>
      </c>
      <c r="E15" s="191">
        <f t="shared" si="1"/>
        <v>0.014722396386145014</v>
      </c>
      <c r="F15" s="190"/>
      <c r="G15" s="189">
        <v>13714</v>
      </c>
      <c r="H15" s="189">
        <f t="shared" si="2"/>
        <v>13714</v>
      </c>
      <c r="I15" s="192">
        <f t="shared" si="3"/>
        <v>22.079626658888717</v>
      </c>
      <c r="J15" s="190"/>
      <c r="K15" s="189">
        <v>69713</v>
      </c>
      <c r="L15" s="189">
        <f t="shared" si="4"/>
        <v>69713</v>
      </c>
      <c r="M15" s="191">
        <f t="shared" si="5"/>
        <v>0.01536732972668889</v>
      </c>
      <c r="N15" s="190"/>
      <c r="O15" s="189">
        <v>51217</v>
      </c>
      <c r="P15" s="189">
        <f t="shared" si="6"/>
        <v>51217</v>
      </c>
      <c r="Q15" s="188">
        <f t="shared" si="7"/>
        <v>36.11300935236348</v>
      </c>
    </row>
    <row r="16" spans="1:17" s="181" customFormat="1" ht="16.5" customHeight="1">
      <c r="A16" s="193" t="s">
        <v>140</v>
      </c>
      <c r="B16" s="190">
        <v>0</v>
      </c>
      <c r="C16" s="189">
        <v>2768</v>
      </c>
      <c r="D16" s="189">
        <f t="shared" si="0"/>
        <v>2768</v>
      </c>
      <c r="E16" s="191">
        <f t="shared" si="1"/>
        <v>0.0024340934892396007</v>
      </c>
      <c r="F16" s="190"/>
      <c r="G16" s="189">
        <v>3744</v>
      </c>
      <c r="H16" s="189">
        <f t="shared" si="2"/>
        <v>3744</v>
      </c>
      <c r="I16" s="192">
        <f t="shared" si="3"/>
        <v>-26.068376068376065</v>
      </c>
      <c r="J16" s="190"/>
      <c r="K16" s="189">
        <v>9844</v>
      </c>
      <c r="L16" s="189">
        <f t="shared" si="4"/>
        <v>9844</v>
      </c>
      <c r="M16" s="191">
        <f t="shared" si="5"/>
        <v>0.0021699825546099786</v>
      </c>
      <c r="N16" s="190"/>
      <c r="O16" s="189">
        <v>6938</v>
      </c>
      <c r="P16" s="189">
        <f t="shared" si="6"/>
        <v>6938</v>
      </c>
      <c r="Q16" s="188">
        <f t="shared" si="7"/>
        <v>41.88526953012395</v>
      </c>
    </row>
    <row r="17" spans="1:17" s="181" customFormat="1" ht="16.5" customHeight="1">
      <c r="A17" s="193" t="s">
        <v>141</v>
      </c>
      <c r="B17" s="190">
        <v>0</v>
      </c>
      <c r="C17" s="189">
        <v>1864</v>
      </c>
      <c r="D17" s="189">
        <f t="shared" si="0"/>
        <v>1864</v>
      </c>
      <c r="E17" s="191">
        <f t="shared" si="1"/>
        <v>0.001639143881482159</v>
      </c>
      <c r="F17" s="190"/>
      <c r="G17" s="189">
        <v>2042</v>
      </c>
      <c r="H17" s="189">
        <f t="shared" si="2"/>
        <v>2042</v>
      </c>
      <c r="I17" s="192">
        <f t="shared" si="3"/>
        <v>-8.716944172380014</v>
      </c>
      <c r="J17" s="190"/>
      <c r="K17" s="189">
        <v>6941</v>
      </c>
      <c r="L17" s="189">
        <f t="shared" si="4"/>
        <v>6941</v>
      </c>
      <c r="M17" s="191">
        <f t="shared" si="5"/>
        <v>0.0015300537293323712</v>
      </c>
      <c r="N17" s="190"/>
      <c r="O17" s="189">
        <v>8732</v>
      </c>
      <c r="P17" s="189">
        <f t="shared" si="6"/>
        <v>8732</v>
      </c>
      <c r="Q17" s="188">
        <f t="shared" si="7"/>
        <v>-20.51076500229042</v>
      </c>
    </row>
    <row r="18" spans="1:17" s="181" customFormat="1" ht="16.5" customHeight="1">
      <c r="A18" s="193" t="s">
        <v>142</v>
      </c>
      <c r="B18" s="190">
        <v>0</v>
      </c>
      <c r="C18" s="189">
        <v>1642</v>
      </c>
      <c r="D18" s="189">
        <f t="shared" si="0"/>
        <v>1642</v>
      </c>
      <c r="E18" s="191">
        <f t="shared" si="1"/>
        <v>0.001443923955683318</v>
      </c>
      <c r="F18" s="190"/>
      <c r="G18" s="189">
        <v>737</v>
      </c>
      <c r="H18" s="189">
        <f t="shared" si="2"/>
        <v>737</v>
      </c>
      <c r="I18" s="192">
        <f t="shared" si="3"/>
        <v>122.79511533242875</v>
      </c>
      <c r="J18" s="190"/>
      <c r="K18" s="189">
        <v>8262</v>
      </c>
      <c r="L18" s="189">
        <f t="shared" si="4"/>
        <v>8262</v>
      </c>
      <c r="M18" s="191">
        <f t="shared" si="5"/>
        <v>0.0018212511038386472</v>
      </c>
      <c r="N18" s="190"/>
      <c r="O18" s="189">
        <v>2588</v>
      </c>
      <c r="P18" s="189">
        <f t="shared" si="6"/>
        <v>2588</v>
      </c>
      <c r="Q18" s="188">
        <f t="shared" si="7"/>
        <v>219.24265842349305</v>
      </c>
    </row>
    <row r="19" spans="1:17" s="181" customFormat="1" ht="16.5" customHeight="1">
      <c r="A19" s="193" t="s">
        <v>143</v>
      </c>
      <c r="B19" s="190">
        <v>0</v>
      </c>
      <c r="C19" s="189">
        <v>1240</v>
      </c>
      <c r="D19" s="189">
        <f t="shared" si="0"/>
        <v>1240</v>
      </c>
      <c r="E19" s="191">
        <f t="shared" si="1"/>
        <v>0.0010904176035610928</v>
      </c>
      <c r="F19" s="190"/>
      <c r="G19" s="189">
        <v>107</v>
      </c>
      <c r="H19" s="189">
        <f t="shared" si="2"/>
        <v>107</v>
      </c>
      <c r="I19" s="192">
        <f t="shared" si="3"/>
        <v>1058.8785046728972</v>
      </c>
      <c r="J19" s="190"/>
      <c r="K19" s="189">
        <v>1647</v>
      </c>
      <c r="L19" s="189">
        <f t="shared" si="4"/>
        <v>1647</v>
      </c>
      <c r="M19" s="191">
        <f t="shared" si="5"/>
        <v>0.0003630598605691421</v>
      </c>
      <c r="N19" s="190"/>
      <c r="O19" s="189">
        <v>276</v>
      </c>
      <c r="P19" s="189">
        <f t="shared" si="6"/>
        <v>276</v>
      </c>
      <c r="Q19" s="188">
        <f t="shared" si="7"/>
        <v>496.7391304347826</v>
      </c>
    </row>
    <row r="20" spans="1:17" s="181" customFormat="1" ht="16.5" customHeight="1">
      <c r="A20" s="193" t="s">
        <v>144</v>
      </c>
      <c r="B20" s="190">
        <v>0</v>
      </c>
      <c r="C20" s="189">
        <v>1016</v>
      </c>
      <c r="D20" s="189">
        <f t="shared" si="0"/>
        <v>1016</v>
      </c>
      <c r="E20" s="191">
        <f t="shared" si="1"/>
        <v>0.0008934389396919922</v>
      </c>
      <c r="F20" s="190"/>
      <c r="G20" s="189">
        <v>386</v>
      </c>
      <c r="H20" s="189">
        <f t="shared" si="2"/>
        <v>386</v>
      </c>
      <c r="I20" s="192">
        <f t="shared" si="3"/>
        <v>163.21243523316062</v>
      </c>
      <c r="J20" s="190"/>
      <c r="K20" s="189">
        <v>5647</v>
      </c>
      <c r="L20" s="189">
        <f t="shared" si="4"/>
        <v>5647</v>
      </c>
      <c r="M20" s="191">
        <f t="shared" si="5"/>
        <v>0.0012448081558190317</v>
      </c>
      <c r="N20" s="190"/>
      <c r="O20" s="189">
        <v>2205</v>
      </c>
      <c r="P20" s="189">
        <f t="shared" si="6"/>
        <v>2205</v>
      </c>
      <c r="Q20" s="188">
        <f t="shared" si="7"/>
        <v>156.0997732426304</v>
      </c>
    </row>
    <row r="21" spans="1:17" s="181" customFormat="1" ht="16.5" customHeight="1">
      <c r="A21" s="193" t="s">
        <v>145</v>
      </c>
      <c r="B21" s="190">
        <v>0</v>
      </c>
      <c r="C21" s="189">
        <v>997</v>
      </c>
      <c r="D21" s="189">
        <f t="shared" si="0"/>
        <v>997</v>
      </c>
      <c r="E21" s="191">
        <f t="shared" si="1"/>
        <v>0.0008767309280245238</v>
      </c>
      <c r="F21" s="190"/>
      <c r="G21" s="189">
        <v>252</v>
      </c>
      <c r="H21" s="189">
        <f t="shared" si="2"/>
        <v>252</v>
      </c>
      <c r="I21" s="192">
        <f t="shared" si="3"/>
        <v>295.63492063492066</v>
      </c>
      <c r="J21" s="190"/>
      <c r="K21" s="189">
        <v>3208</v>
      </c>
      <c r="L21" s="189">
        <f t="shared" si="4"/>
        <v>3208</v>
      </c>
      <c r="M21" s="191">
        <f t="shared" si="5"/>
        <v>0.0007071621327904115</v>
      </c>
      <c r="N21" s="190"/>
      <c r="O21" s="189">
        <v>561</v>
      </c>
      <c r="P21" s="189">
        <f t="shared" si="6"/>
        <v>561</v>
      </c>
      <c r="Q21" s="188">
        <f t="shared" si="7"/>
        <v>471.8360071301248</v>
      </c>
    </row>
    <row r="22" spans="1:17" s="181" customFormat="1" ht="16.5" customHeight="1">
      <c r="A22" s="193" t="s">
        <v>146</v>
      </c>
      <c r="B22" s="190">
        <v>0</v>
      </c>
      <c r="C22" s="189">
        <v>873</v>
      </c>
      <c r="D22" s="189">
        <f t="shared" si="0"/>
        <v>873</v>
      </c>
      <c r="E22" s="191">
        <f t="shared" si="1"/>
        <v>0.0007676891676684145</v>
      </c>
      <c r="F22" s="190"/>
      <c r="G22" s="189">
        <v>734</v>
      </c>
      <c r="H22" s="189">
        <f t="shared" si="2"/>
        <v>734</v>
      </c>
      <c r="I22" s="192">
        <f t="shared" si="3"/>
        <v>18.937329700272485</v>
      </c>
      <c r="J22" s="190"/>
      <c r="K22" s="189">
        <v>3715</v>
      </c>
      <c r="L22" s="189">
        <f t="shared" si="4"/>
        <v>3715</v>
      </c>
      <c r="M22" s="191">
        <f t="shared" si="5"/>
        <v>0.000818923729213335</v>
      </c>
      <c r="N22" s="190"/>
      <c r="O22" s="189">
        <v>3195</v>
      </c>
      <c r="P22" s="189">
        <f t="shared" si="6"/>
        <v>3195</v>
      </c>
      <c r="Q22" s="188">
        <f t="shared" si="7"/>
        <v>16.275430359937392</v>
      </c>
    </row>
    <row r="23" spans="1:17" s="181" customFormat="1" ht="16.5" customHeight="1">
      <c r="A23" s="193" t="s">
        <v>147</v>
      </c>
      <c r="B23" s="190">
        <v>0</v>
      </c>
      <c r="C23" s="189">
        <v>762</v>
      </c>
      <c r="D23" s="189">
        <f t="shared" si="0"/>
        <v>762</v>
      </c>
      <c r="E23" s="191">
        <f t="shared" si="1"/>
        <v>0.0006700792047689942</v>
      </c>
      <c r="F23" s="190"/>
      <c r="G23" s="189">
        <v>888</v>
      </c>
      <c r="H23" s="189">
        <f t="shared" si="2"/>
        <v>888</v>
      </c>
      <c r="I23" s="192">
        <f t="shared" si="3"/>
        <v>-14.18918918918919</v>
      </c>
      <c r="J23" s="190"/>
      <c r="K23" s="189">
        <v>4248</v>
      </c>
      <c r="L23" s="189">
        <f t="shared" si="4"/>
        <v>4248</v>
      </c>
      <c r="M23" s="191">
        <f t="shared" si="5"/>
        <v>0.0009364166895553829</v>
      </c>
      <c r="N23" s="190"/>
      <c r="O23" s="189">
        <v>3560</v>
      </c>
      <c r="P23" s="189">
        <f t="shared" si="6"/>
        <v>3560</v>
      </c>
      <c r="Q23" s="188">
        <f t="shared" si="7"/>
        <v>19.325842696629202</v>
      </c>
    </row>
    <row r="24" spans="1:17" s="181" customFormat="1" ht="16.5" customHeight="1">
      <c r="A24" s="193" t="s">
        <v>148</v>
      </c>
      <c r="B24" s="190">
        <v>0</v>
      </c>
      <c r="C24" s="189">
        <v>604</v>
      </c>
      <c r="D24" s="189">
        <f t="shared" si="0"/>
        <v>604</v>
      </c>
      <c r="E24" s="191">
        <f t="shared" si="1"/>
        <v>0.0005311388972184678</v>
      </c>
      <c r="F24" s="190"/>
      <c r="G24" s="189">
        <v>242</v>
      </c>
      <c r="H24" s="189">
        <f t="shared" si="2"/>
        <v>242</v>
      </c>
      <c r="I24" s="192">
        <f t="shared" si="3"/>
        <v>149.58677685950414</v>
      </c>
      <c r="J24" s="190"/>
      <c r="K24" s="189">
        <v>1520</v>
      </c>
      <c r="L24" s="189">
        <f t="shared" si="4"/>
        <v>1520</v>
      </c>
      <c r="M24" s="191">
        <f t="shared" si="5"/>
        <v>0.0003350643521949581</v>
      </c>
      <c r="N24" s="190"/>
      <c r="O24" s="189">
        <v>872</v>
      </c>
      <c r="P24" s="189">
        <f t="shared" si="6"/>
        <v>872</v>
      </c>
      <c r="Q24" s="188">
        <f t="shared" si="7"/>
        <v>74.31192660550458</v>
      </c>
    </row>
    <row r="25" spans="1:17" s="181" customFormat="1" ht="16.5" customHeight="1">
      <c r="A25" s="193" t="s">
        <v>149</v>
      </c>
      <c r="B25" s="190">
        <v>0</v>
      </c>
      <c r="C25" s="189">
        <v>532</v>
      </c>
      <c r="D25" s="189">
        <f t="shared" si="0"/>
        <v>532</v>
      </c>
      <c r="E25" s="191">
        <f t="shared" si="1"/>
        <v>0.000467824326689114</v>
      </c>
      <c r="F25" s="190"/>
      <c r="G25" s="189">
        <v>493</v>
      </c>
      <c r="H25" s="189">
        <f t="shared" si="2"/>
        <v>493</v>
      </c>
      <c r="I25" s="192"/>
      <c r="J25" s="190"/>
      <c r="K25" s="189">
        <v>2379</v>
      </c>
      <c r="L25" s="189">
        <f t="shared" si="4"/>
        <v>2379</v>
      </c>
      <c r="M25" s="191">
        <f t="shared" si="5"/>
        <v>0.0005244197985998719</v>
      </c>
      <c r="N25" s="190"/>
      <c r="O25" s="189">
        <v>1752</v>
      </c>
      <c r="P25" s="189">
        <f t="shared" si="6"/>
        <v>1752</v>
      </c>
      <c r="Q25" s="188"/>
    </row>
    <row r="26" spans="1:17" s="181" customFormat="1" ht="16.5" customHeight="1">
      <c r="A26" s="193" t="s">
        <v>150</v>
      </c>
      <c r="B26" s="190">
        <v>0</v>
      </c>
      <c r="C26" s="189">
        <v>510</v>
      </c>
      <c r="D26" s="189">
        <f t="shared" si="0"/>
        <v>510</v>
      </c>
      <c r="E26" s="191">
        <f t="shared" si="1"/>
        <v>0.0004484782079162559</v>
      </c>
      <c r="F26" s="190"/>
      <c r="G26" s="189">
        <v>358</v>
      </c>
      <c r="H26" s="189">
        <f t="shared" si="2"/>
        <v>358</v>
      </c>
      <c r="I26" s="192">
        <f aca="true" t="shared" si="8" ref="I26:I34">(D26/H26-1)*100</f>
        <v>42.45810055865922</v>
      </c>
      <c r="J26" s="190"/>
      <c r="K26" s="189">
        <v>2029</v>
      </c>
      <c r="L26" s="189">
        <f t="shared" si="4"/>
        <v>2029</v>
      </c>
      <c r="M26" s="191">
        <f t="shared" si="5"/>
        <v>0.00044726682276550653</v>
      </c>
      <c r="N26" s="190"/>
      <c r="O26" s="189">
        <v>1655</v>
      </c>
      <c r="P26" s="189">
        <f t="shared" si="6"/>
        <v>1655</v>
      </c>
      <c r="Q26" s="188">
        <f aca="true" t="shared" si="9" ref="Q26:Q34">(L26/P26-1)*100</f>
        <v>22.598187311178243</v>
      </c>
    </row>
    <row r="27" spans="1:17" s="181" customFormat="1" ht="16.5" customHeight="1">
      <c r="A27" s="193" t="s">
        <v>151</v>
      </c>
      <c r="B27" s="190">
        <v>0</v>
      </c>
      <c r="C27" s="189">
        <v>503</v>
      </c>
      <c r="D27" s="189">
        <f t="shared" si="0"/>
        <v>503</v>
      </c>
      <c r="E27" s="191">
        <f t="shared" si="1"/>
        <v>0.0004423226246703465</v>
      </c>
      <c r="F27" s="190"/>
      <c r="G27" s="189">
        <v>148</v>
      </c>
      <c r="H27" s="189">
        <f t="shared" si="2"/>
        <v>148</v>
      </c>
      <c r="I27" s="192">
        <f t="shared" si="8"/>
        <v>239.86486486486487</v>
      </c>
      <c r="J27" s="190"/>
      <c r="K27" s="189">
        <v>1662</v>
      </c>
      <c r="L27" s="189">
        <f t="shared" si="4"/>
        <v>1662</v>
      </c>
      <c r="M27" s="191">
        <f t="shared" si="5"/>
        <v>0.00036636641667632915</v>
      </c>
      <c r="N27" s="190"/>
      <c r="O27" s="189">
        <v>687</v>
      </c>
      <c r="P27" s="189">
        <f t="shared" si="6"/>
        <v>687</v>
      </c>
      <c r="Q27" s="188">
        <f t="shared" si="9"/>
        <v>141.92139737991266</v>
      </c>
    </row>
    <row r="28" spans="1:17" s="181" customFormat="1" ht="16.5" customHeight="1">
      <c r="A28" s="193" t="s">
        <v>152</v>
      </c>
      <c r="B28" s="190">
        <v>0</v>
      </c>
      <c r="C28" s="189">
        <v>490</v>
      </c>
      <c r="D28" s="189">
        <f t="shared" si="0"/>
        <v>490</v>
      </c>
      <c r="E28" s="191">
        <f t="shared" si="1"/>
        <v>0.00043089082721365767</v>
      </c>
      <c r="F28" s="190"/>
      <c r="G28" s="189">
        <v>1082</v>
      </c>
      <c r="H28" s="189">
        <f t="shared" si="2"/>
        <v>1082</v>
      </c>
      <c r="I28" s="192">
        <f t="shared" si="8"/>
        <v>-54.71349353049908</v>
      </c>
      <c r="J28" s="190"/>
      <c r="K28" s="189">
        <v>1821</v>
      </c>
      <c r="L28" s="189">
        <f t="shared" si="4"/>
        <v>1821</v>
      </c>
      <c r="M28" s="191">
        <f t="shared" si="5"/>
        <v>0.00040141591141251227</v>
      </c>
      <c r="N28" s="190"/>
      <c r="O28" s="189">
        <v>3126</v>
      </c>
      <c r="P28" s="189">
        <f t="shared" si="6"/>
        <v>3126</v>
      </c>
      <c r="Q28" s="188">
        <f t="shared" si="9"/>
        <v>-41.74664107485605</v>
      </c>
    </row>
    <row r="29" spans="1:17" s="181" customFormat="1" ht="16.5" customHeight="1">
      <c r="A29" s="193" t="s">
        <v>153</v>
      </c>
      <c r="B29" s="190">
        <v>0</v>
      </c>
      <c r="C29" s="189">
        <v>436</v>
      </c>
      <c r="D29" s="189">
        <f t="shared" si="0"/>
        <v>436</v>
      </c>
      <c r="E29" s="191">
        <f t="shared" si="1"/>
        <v>0.0003834048993166423</v>
      </c>
      <c r="F29" s="190"/>
      <c r="G29" s="189"/>
      <c r="H29" s="189">
        <f t="shared" si="2"/>
        <v>0</v>
      </c>
      <c r="I29" s="192"/>
      <c r="J29" s="190"/>
      <c r="K29" s="189">
        <v>2011</v>
      </c>
      <c r="L29" s="189">
        <f t="shared" si="4"/>
        <v>2011</v>
      </c>
      <c r="M29" s="191">
        <f t="shared" si="5"/>
        <v>0.000443298955436882</v>
      </c>
      <c r="N29" s="190"/>
      <c r="O29" s="189"/>
      <c r="P29" s="189">
        <f t="shared" si="6"/>
        <v>0</v>
      </c>
      <c r="Q29" s="188"/>
    </row>
    <row r="30" spans="1:17" s="181" customFormat="1" ht="16.5" customHeight="1">
      <c r="A30" s="193" t="s">
        <v>154</v>
      </c>
      <c r="B30" s="190">
        <v>0</v>
      </c>
      <c r="C30" s="189">
        <v>394</v>
      </c>
      <c r="D30" s="189">
        <f t="shared" si="0"/>
        <v>394</v>
      </c>
      <c r="E30" s="191">
        <f t="shared" si="1"/>
        <v>0.00034647139984118593</v>
      </c>
      <c r="F30" s="190"/>
      <c r="G30" s="189">
        <v>605</v>
      </c>
      <c r="H30" s="189">
        <f t="shared" si="2"/>
        <v>605</v>
      </c>
      <c r="I30" s="192">
        <f t="shared" si="8"/>
        <v>-34.87603305785124</v>
      </c>
      <c r="J30" s="190"/>
      <c r="K30" s="189">
        <v>1877</v>
      </c>
      <c r="L30" s="189">
        <f t="shared" si="4"/>
        <v>1877</v>
      </c>
      <c r="M30" s="191">
        <f t="shared" si="5"/>
        <v>0.00041376038754601074</v>
      </c>
      <c r="N30" s="190"/>
      <c r="O30" s="189">
        <v>2601</v>
      </c>
      <c r="P30" s="189">
        <f t="shared" si="6"/>
        <v>2601</v>
      </c>
      <c r="Q30" s="188">
        <f t="shared" si="9"/>
        <v>-27.835447904652057</v>
      </c>
    </row>
    <row r="31" spans="1:17" s="181" customFormat="1" ht="16.5" customHeight="1">
      <c r="A31" s="193" t="s">
        <v>155</v>
      </c>
      <c r="B31" s="190">
        <v>0</v>
      </c>
      <c r="C31" s="189">
        <v>382</v>
      </c>
      <c r="D31" s="189">
        <f t="shared" si="0"/>
        <v>382</v>
      </c>
      <c r="E31" s="191">
        <f t="shared" si="1"/>
        <v>0.00033591897141962697</v>
      </c>
      <c r="F31" s="190"/>
      <c r="G31" s="189">
        <v>427</v>
      </c>
      <c r="H31" s="189">
        <f t="shared" si="2"/>
        <v>427</v>
      </c>
      <c r="I31" s="192">
        <f t="shared" si="8"/>
        <v>-10.53864168618267</v>
      </c>
      <c r="J31" s="190"/>
      <c r="K31" s="189">
        <v>1570</v>
      </c>
      <c r="L31" s="189">
        <f t="shared" si="4"/>
        <v>1570</v>
      </c>
      <c r="M31" s="191">
        <f t="shared" si="5"/>
        <v>0.0003460862058855817</v>
      </c>
      <c r="N31" s="190"/>
      <c r="O31" s="189">
        <v>1295</v>
      </c>
      <c r="P31" s="189">
        <f t="shared" si="6"/>
        <v>1295</v>
      </c>
      <c r="Q31" s="188">
        <f t="shared" si="9"/>
        <v>21.235521235521237</v>
      </c>
    </row>
    <row r="32" spans="1:17" s="181" customFormat="1" ht="16.5" customHeight="1">
      <c r="A32" s="193" t="s">
        <v>156</v>
      </c>
      <c r="B32" s="190">
        <v>0</v>
      </c>
      <c r="C32" s="189">
        <v>330</v>
      </c>
      <c r="D32" s="189">
        <f t="shared" si="0"/>
        <v>330</v>
      </c>
      <c r="E32" s="191">
        <f t="shared" si="1"/>
        <v>0.0002901917815928715</v>
      </c>
      <c r="F32" s="190"/>
      <c r="G32" s="189">
        <v>182</v>
      </c>
      <c r="H32" s="189">
        <f t="shared" si="2"/>
        <v>182</v>
      </c>
      <c r="I32" s="192">
        <f t="shared" si="8"/>
        <v>81.31868131868131</v>
      </c>
      <c r="J32" s="190"/>
      <c r="K32" s="189">
        <v>1582</v>
      </c>
      <c r="L32" s="189">
        <f t="shared" si="4"/>
        <v>1582</v>
      </c>
      <c r="M32" s="191">
        <f t="shared" si="5"/>
        <v>0.00034873145077133136</v>
      </c>
      <c r="N32" s="190"/>
      <c r="O32" s="189">
        <v>182</v>
      </c>
      <c r="P32" s="189">
        <f t="shared" si="6"/>
        <v>182</v>
      </c>
      <c r="Q32" s="188">
        <f t="shared" si="9"/>
        <v>769.2307692307692</v>
      </c>
    </row>
    <row r="33" spans="1:17" s="181" customFormat="1" ht="16.5" customHeight="1">
      <c r="A33" s="193" t="s">
        <v>157</v>
      </c>
      <c r="B33" s="190">
        <v>0</v>
      </c>
      <c r="C33" s="189">
        <v>308</v>
      </c>
      <c r="D33" s="189">
        <f t="shared" si="0"/>
        <v>308</v>
      </c>
      <c r="E33" s="191">
        <f t="shared" si="1"/>
        <v>0.00027084566282001337</v>
      </c>
      <c r="F33" s="190"/>
      <c r="G33" s="189">
        <v>259</v>
      </c>
      <c r="H33" s="189">
        <f t="shared" si="2"/>
        <v>259</v>
      </c>
      <c r="I33" s="192">
        <f t="shared" si="8"/>
        <v>18.918918918918926</v>
      </c>
      <c r="J33" s="190"/>
      <c r="K33" s="189">
        <v>1351</v>
      </c>
      <c r="L33" s="189">
        <f t="shared" si="4"/>
        <v>1351</v>
      </c>
      <c r="M33" s="191">
        <f t="shared" si="5"/>
        <v>0.00029781048672065024</v>
      </c>
      <c r="N33" s="190"/>
      <c r="O33" s="189">
        <v>518</v>
      </c>
      <c r="P33" s="189">
        <f t="shared" si="6"/>
        <v>518</v>
      </c>
      <c r="Q33" s="188">
        <f t="shared" si="9"/>
        <v>160.81081081081078</v>
      </c>
    </row>
    <row r="34" spans="1:17" s="181" customFormat="1" ht="16.5" customHeight="1" thickBot="1">
      <c r="A34" s="187" t="s">
        <v>158</v>
      </c>
      <c r="B34" s="184">
        <v>0</v>
      </c>
      <c r="C34" s="183">
        <v>2630</v>
      </c>
      <c r="D34" s="183">
        <f t="shared" si="0"/>
        <v>2630</v>
      </c>
      <c r="E34" s="185">
        <f t="shared" si="1"/>
        <v>0.002312740562391673</v>
      </c>
      <c r="F34" s="184">
        <v>166707</v>
      </c>
      <c r="G34" s="183">
        <v>3912</v>
      </c>
      <c r="H34" s="183">
        <f t="shared" si="2"/>
        <v>170619</v>
      </c>
      <c r="I34" s="186">
        <f t="shared" si="8"/>
        <v>-98.45855385390841</v>
      </c>
      <c r="J34" s="184">
        <v>0</v>
      </c>
      <c r="K34" s="183">
        <v>12452</v>
      </c>
      <c r="L34" s="183">
        <f t="shared" si="4"/>
        <v>12452</v>
      </c>
      <c r="M34" s="185">
        <f t="shared" si="5"/>
        <v>0.0027448824431129067</v>
      </c>
      <c r="N34" s="184">
        <v>675534</v>
      </c>
      <c r="O34" s="183">
        <v>26996</v>
      </c>
      <c r="P34" s="183">
        <f t="shared" si="6"/>
        <v>702530</v>
      </c>
      <c r="Q34" s="182">
        <f t="shared" si="9"/>
        <v>-98.22754900146613</v>
      </c>
    </row>
    <row r="35" s="180" customFormat="1" ht="12.75">
      <c r="A35" s="179" t="s">
        <v>1</v>
      </c>
    </row>
    <row r="36" ht="14.25">
      <c r="A36" s="179" t="s">
        <v>0</v>
      </c>
    </row>
  </sheetData>
  <sheetProtection/>
  <mergeCells count="14">
    <mergeCell ref="N1:Q1"/>
    <mergeCell ref="B5:I5"/>
    <mergeCell ref="J5:Q5"/>
    <mergeCell ref="A3:Q3"/>
    <mergeCell ref="A4:Q4"/>
    <mergeCell ref="J6:L6"/>
    <mergeCell ref="B6:D6"/>
    <mergeCell ref="F6:H6"/>
    <mergeCell ref="A5:A7"/>
    <mergeCell ref="E6:E7"/>
    <mergeCell ref="I6:I7"/>
    <mergeCell ref="Q6:Q7"/>
    <mergeCell ref="M6:M7"/>
    <mergeCell ref="N6:P6"/>
  </mergeCells>
  <conditionalFormatting sqref="Q35:Q65536 I35:I65536 Q3 I3 I5 Q5">
    <cfRule type="cellIs" priority="1" dxfId="68" operator="lessThan" stopIfTrue="1">
      <formula>0</formula>
    </cfRule>
  </conditionalFormatting>
  <conditionalFormatting sqref="I8:I34 Q8:Q34">
    <cfRule type="cellIs" priority="2" dxfId="68" operator="lessThan" stopIfTrue="1">
      <formula>0</formula>
    </cfRule>
    <cfRule type="cellIs" priority="3" dxfId="70" operator="greaterThanOrEqual" stopIfTrue="1">
      <formula>0</formula>
    </cfRule>
  </conditionalFormatting>
  <hyperlinks>
    <hyperlink ref="N1:Q1" location="INDICE!A1" display="Volver al Indice"/>
  </hyperlinks>
  <printOptions/>
  <pageMargins left="0.43" right="0.39" top="1.71" bottom="1" header="0.5" footer="0.5"/>
  <pageSetup horizontalDpi="600" verticalDpi="600" orientation="landscape" scale="122" r:id="rId1"/>
</worksheet>
</file>

<file path=xl/worksheets/sheet6.xml><?xml version="1.0" encoding="utf-8"?>
<worksheet xmlns="http://schemas.openxmlformats.org/spreadsheetml/2006/main" xmlns:r="http://schemas.openxmlformats.org/officeDocument/2006/relationships">
  <sheetPr>
    <tabColor indexed="30"/>
  </sheetPr>
  <dimension ref="A1:Q34"/>
  <sheetViews>
    <sheetView showGridLines="0" zoomScale="98" zoomScaleNormal="98" zoomScalePageLayoutView="0" workbookViewId="0" topLeftCell="A1">
      <pane xSplit="24226" topLeftCell="A1" activePane="topLeft" state="split"/>
      <selection pane="topLeft" activeCell="Q26" sqref="Q26"/>
      <selection pane="topRight" activeCell="J1" sqref="J1"/>
    </sheetView>
  </sheetViews>
  <sheetFormatPr defaultColWidth="9.140625" defaultRowHeight="15"/>
  <cols>
    <col min="1" max="1" width="23.421875" style="178" customWidth="1"/>
    <col min="2" max="2" width="9.00390625" style="178" customWidth="1"/>
    <col min="3" max="3" width="10.421875" style="178" customWidth="1"/>
    <col min="4" max="4" width="8.140625" style="178" bestFit="1" customWidth="1"/>
    <col min="5" max="5" width="10.140625" style="178" bestFit="1" customWidth="1"/>
    <col min="6" max="6" width="8.8515625" style="178" customWidth="1"/>
    <col min="7" max="7" width="10.421875" style="178" bestFit="1" customWidth="1"/>
    <col min="8" max="8" width="8.140625" style="178" bestFit="1" customWidth="1"/>
    <col min="9" max="9" width="7.7109375" style="178" bestFit="1" customWidth="1"/>
    <col min="10" max="10" width="9.421875" style="178" customWidth="1"/>
    <col min="11" max="11" width="11.28125" style="178" customWidth="1"/>
    <col min="12" max="12" width="8.140625" style="178" bestFit="1" customWidth="1"/>
    <col min="13" max="13" width="10.421875" style="178" customWidth="1"/>
    <col min="14" max="14" width="9.7109375" style="178" customWidth="1"/>
    <col min="15" max="15" width="10.7109375" style="178" customWidth="1"/>
    <col min="16" max="16" width="7.8515625" style="178" customWidth="1"/>
    <col min="17" max="17" width="7.7109375" style="178" bestFit="1" customWidth="1"/>
    <col min="18" max="16384" width="9.140625" style="178" customWidth="1"/>
  </cols>
  <sheetData>
    <row r="1" spans="14:17" ht="18.75" thickBot="1">
      <c r="N1" s="569" t="s">
        <v>28</v>
      </c>
      <c r="O1" s="570"/>
      <c r="P1" s="570"/>
      <c r="Q1" s="571"/>
    </row>
    <row r="2" ht="7.5" customHeight="1" thickBot="1"/>
    <row r="3" spans="1:17" ht="24" customHeight="1">
      <c r="A3" s="577" t="s">
        <v>42</v>
      </c>
      <c r="B3" s="578"/>
      <c r="C3" s="578"/>
      <c r="D3" s="578"/>
      <c r="E3" s="578"/>
      <c r="F3" s="578"/>
      <c r="G3" s="578"/>
      <c r="H3" s="578"/>
      <c r="I3" s="578"/>
      <c r="J3" s="578"/>
      <c r="K3" s="578"/>
      <c r="L3" s="578"/>
      <c r="M3" s="578"/>
      <c r="N3" s="578"/>
      <c r="O3" s="578"/>
      <c r="P3" s="578"/>
      <c r="Q3" s="579"/>
    </row>
    <row r="4" spans="1:17" ht="13.5" customHeight="1" thickBot="1">
      <c r="A4" s="580" t="s">
        <v>39</v>
      </c>
      <c r="B4" s="581"/>
      <c r="C4" s="581"/>
      <c r="D4" s="581"/>
      <c r="E4" s="581"/>
      <c r="F4" s="581"/>
      <c r="G4" s="581"/>
      <c r="H4" s="581"/>
      <c r="I4" s="581"/>
      <c r="J4" s="581"/>
      <c r="K4" s="581"/>
      <c r="L4" s="581"/>
      <c r="M4" s="581"/>
      <c r="N4" s="581"/>
      <c r="O4" s="581"/>
      <c r="P4" s="581"/>
      <c r="Q4" s="582"/>
    </row>
    <row r="5" spans="1:17" ht="15" thickBot="1">
      <c r="A5" s="562" t="s">
        <v>38</v>
      </c>
      <c r="B5" s="572" t="s">
        <v>37</v>
      </c>
      <c r="C5" s="573"/>
      <c r="D5" s="573"/>
      <c r="E5" s="573"/>
      <c r="F5" s="574"/>
      <c r="G5" s="574"/>
      <c r="H5" s="574"/>
      <c r="I5" s="575"/>
      <c r="J5" s="573" t="s">
        <v>36</v>
      </c>
      <c r="K5" s="573"/>
      <c r="L5" s="573"/>
      <c r="M5" s="573"/>
      <c r="N5" s="573"/>
      <c r="O5" s="573"/>
      <c r="P5" s="573"/>
      <c r="Q5" s="576"/>
    </row>
    <row r="6" spans="1:17" s="206" customFormat="1" ht="25.5" customHeight="1" thickBot="1">
      <c r="A6" s="563"/>
      <c r="B6" s="559" t="s">
        <v>127</v>
      </c>
      <c r="C6" s="560"/>
      <c r="D6" s="561"/>
      <c r="E6" s="565" t="s">
        <v>35</v>
      </c>
      <c r="F6" s="559" t="s">
        <v>128</v>
      </c>
      <c r="G6" s="560"/>
      <c r="H6" s="561"/>
      <c r="I6" s="567" t="s">
        <v>34</v>
      </c>
      <c r="J6" s="559" t="s">
        <v>126</v>
      </c>
      <c r="K6" s="560"/>
      <c r="L6" s="561"/>
      <c r="M6" s="565" t="s">
        <v>35</v>
      </c>
      <c r="N6" s="559" t="s">
        <v>125</v>
      </c>
      <c r="O6" s="560"/>
      <c r="P6" s="561"/>
      <c r="Q6" s="565" t="s">
        <v>34</v>
      </c>
    </row>
    <row r="7" spans="1:17" s="201" customFormat="1" ht="15" thickBot="1">
      <c r="A7" s="564"/>
      <c r="B7" s="205" t="s">
        <v>22</v>
      </c>
      <c r="C7" s="202" t="s">
        <v>21</v>
      </c>
      <c r="D7" s="202" t="s">
        <v>17</v>
      </c>
      <c r="E7" s="566"/>
      <c r="F7" s="205" t="s">
        <v>22</v>
      </c>
      <c r="G7" s="202" t="s">
        <v>21</v>
      </c>
      <c r="H7" s="202" t="s">
        <v>17</v>
      </c>
      <c r="I7" s="568"/>
      <c r="J7" s="205" t="s">
        <v>22</v>
      </c>
      <c r="K7" s="202" t="s">
        <v>21</v>
      </c>
      <c r="L7" s="203" t="s">
        <v>17</v>
      </c>
      <c r="M7" s="566"/>
      <c r="N7" s="204" t="s">
        <v>22</v>
      </c>
      <c r="O7" s="203" t="s">
        <v>21</v>
      </c>
      <c r="P7" s="202" t="s">
        <v>17</v>
      </c>
      <c r="Q7" s="566"/>
    </row>
    <row r="8" spans="1:17" s="208" customFormat="1" ht="16.5" customHeight="1" thickBot="1">
      <c r="A8" s="213" t="s">
        <v>24</v>
      </c>
      <c r="B8" s="211">
        <f>SUM(B9:B31)</f>
        <v>10061.123</v>
      </c>
      <c r="C8" s="210">
        <f>SUM(C9:C31)</f>
        <v>820.6790000000001</v>
      </c>
      <c r="D8" s="210">
        <f>C8+B8</f>
        <v>10881.802</v>
      </c>
      <c r="E8" s="212">
        <f aca="true" t="shared" si="0" ref="E8:E31">(D8/$D$8)</f>
        <v>1</v>
      </c>
      <c r="F8" s="211">
        <f>SUM(F9:F31)</f>
        <v>8755.342999999999</v>
      </c>
      <c r="G8" s="210">
        <f>SUM(G9:G31)</f>
        <v>1199.903</v>
      </c>
      <c r="H8" s="210">
        <f>G8+F8</f>
        <v>9955.246</v>
      </c>
      <c r="I8" s="209">
        <f>(D8/H8-1)*100</f>
        <v>9.307213503312738</v>
      </c>
      <c r="J8" s="211">
        <f>SUM(J9:J31)</f>
        <v>37669.634999999995</v>
      </c>
      <c r="K8" s="210">
        <f>SUM(K9:K31)</f>
        <v>3164.258999999998</v>
      </c>
      <c r="L8" s="210">
        <f>K8+J8</f>
        <v>40833.89399999999</v>
      </c>
      <c r="M8" s="212">
        <f aca="true" t="shared" si="1" ref="M8:M31">(L8/$L$8)</f>
        <v>1</v>
      </c>
      <c r="N8" s="211">
        <f>SUM(N9:N31)</f>
        <v>36188.185999999994</v>
      </c>
      <c r="O8" s="210">
        <f>SUM(O9:O31)</f>
        <v>4206.0019999999995</v>
      </c>
      <c r="P8" s="210">
        <f>O8+N8</f>
        <v>40394.187999999995</v>
      </c>
      <c r="Q8" s="209">
        <f>(L8/P8-1)*100</f>
        <v>1.08853778667366</v>
      </c>
    </row>
    <row r="9" spans="1:17" s="181" customFormat="1" ht="16.5" customHeight="1" thickTop="1">
      <c r="A9" s="193" t="s">
        <v>133</v>
      </c>
      <c r="B9" s="190">
        <v>3417.657</v>
      </c>
      <c r="C9" s="189">
        <v>133.16600000000003</v>
      </c>
      <c r="D9" s="189">
        <f>C9+B9</f>
        <v>3550.8230000000003</v>
      </c>
      <c r="E9" s="191">
        <f t="shared" si="0"/>
        <v>0.32630836326556945</v>
      </c>
      <c r="F9" s="190">
        <v>2044.6450000000007</v>
      </c>
      <c r="G9" s="189">
        <v>73.03599999999999</v>
      </c>
      <c r="H9" s="189">
        <f>G9+F9</f>
        <v>2117.6810000000005</v>
      </c>
      <c r="I9" s="192">
        <f>(D9/H9-1)*100</f>
        <v>67.67506531909196</v>
      </c>
      <c r="J9" s="190">
        <v>11483.103000000003</v>
      </c>
      <c r="K9" s="189">
        <v>424.9429999999999</v>
      </c>
      <c r="L9" s="189">
        <f>K9+J9</f>
        <v>11908.046000000002</v>
      </c>
      <c r="M9" s="191">
        <f t="shared" si="1"/>
        <v>0.2916216121832516</v>
      </c>
      <c r="N9" s="190">
        <v>7831.783999999999</v>
      </c>
      <c r="O9" s="189">
        <v>302.70099999999996</v>
      </c>
      <c r="P9" s="189">
        <f>O9+N9</f>
        <v>8134.484999999999</v>
      </c>
      <c r="Q9" s="188">
        <f>(L9/P9-1)*100</f>
        <v>46.38967310161619</v>
      </c>
    </row>
    <row r="10" spans="1:17" s="181" customFormat="1" ht="16.5" customHeight="1">
      <c r="A10" s="193" t="s">
        <v>159</v>
      </c>
      <c r="B10" s="190">
        <v>1826.9930000000004</v>
      </c>
      <c r="C10" s="189">
        <v>0</v>
      </c>
      <c r="D10" s="189">
        <f>C10+B10</f>
        <v>1826.9930000000004</v>
      </c>
      <c r="E10" s="191">
        <f t="shared" si="0"/>
        <v>0.1678943432346959</v>
      </c>
      <c r="F10" s="190">
        <v>1603.0539999999996</v>
      </c>
      <c r="G10" s="189"/>
      <c r="H10" s="189">
        <f>G10+F10</f>
        <v>1603.0539999999996</v>
      </c>
      <c r="I10" s="192">
        <f>(D10/H10-1)*100</f>
        <v>13.96952317264426</v>
      </c>
      <c r="J10" s="190">
        <v>8235.775</v>
      </c>
      <c r="K10" s="189"/>
      <c r="L10" s="189">
        <f>K10+J10</f>
        <v>8235.775</v>
      </c>
      <c r="M10" s="191">
        <f t="shared" si="1"/>
        <v>0.2016896796568067</v>
      </c>
      <c r="N10" s="190">
        <v>6303.046000000001</v>
      </c>
      <c r="O10" s="189"/>
      <c r="P10" s="189">
        <f>O10+N10</f>
        <v>6303.046000000001</v>
      </c>
      <c r="Q10" s="188">
        <f>(L10/P10-1)*100</f>
        <v>30.66341257861671</v>
      </c>
    </row>
    <row r="11" spans="1:17" s="181" customFormat="1" ht="16.5" customHeight="1">
      <c r="A11" s="193" t="s">
        <v>160</v>
      </c>
      <c r="B11" s="190">
        <v>1183.763</v>
      </c>
      <c r="C11" s="189">
        <v>0</v>
      </c>
      <c r="D11" s="189">
        <f aca="true" t="shared" si="2" ref="D11:D25">C11+B11</f>
        <v>1183.763</v>
      </c>
      <c r="E11" s="191">
        <f t="shared" si="0"/>
        <v>0.10878372901841073</v>
      </c>
      <c r="F11" s="190">
        <v>629.5340000000001</v>
      </c>
      <c r="G11" s="189"/>
      <c r="H11" s="189">
        <f aca="true" t="shared" si="3" ref="H11:H25">G11+F11</f>
        <v>629.5340000000001</v>
      </c>
      <c r="I11" s="192">
        <f aca="true" t="shared" si="4" ref="I11:I25">(D11/H11-1)*100</f>
        <v>88.03797729749303</v>
      </c>
      <c r="J11" s="190">
        <v>4763.393</v>
      </c>
      <c r="K11" s="189"/>
      <c r="L11" s="189">
        <f aca="true" t="shared" si="5" ref="L11:L25">K11+J11</f>
        <v>4763.393</v>
      </c>
      <c r="M11" s="191">
        <f t="shared" si="1"/>
        <v>0.1166529207329578</v>
      </c>
      <c r="N11" s="190">
        <v>2533.081</v>
      </c>
      <c r="O11" s="189"/>
      <c r="P11" s="189">
        <f aca="true" t="shared" si="6" ref="P11:P25">O11+N11</f>
        <v>2533.081</v>
      </c>
      <c r="Q11" s="188">
        <f aca="true" t="shared" si="7" ref="Q11:Q25">(L11/P11-1)*100</f>
        <v>88.04740156355047</v>
      </c>
    </row>
    <row r="12" spans="1:17" s="181" customFormat="1" ht="16.5" customHeight="1">
      <c r="A12" s="193" t="s">
        <v>135</v>
      </c>
      <c r="B12" s="190">
        <v>1077.5649999999998</v>
      </c>
      <c r="C12" s="189">
        <v>0</v>
      </c>
      <c r="D12" s="189">
        <f t="shared" si="2"/>
        <v>1077.5649999999998</v>
      </c>
      <c r="E12" s="191">
        <f t="shared" si="0"/>
        <v>0.09902449980251431</v>
      </c>
      <c r="F12" s="190">
        <v>861.605</v>
      </c>
      <c r="G12" s="189"/>
      <c r="H12" s="189">
        <f t="shared" si="3"/>
        <v>861.605</v>
      </c>
      <c r="I12" s="192">
        <f t="shared" si="4"/>
        <v>25.064849902217357</v>
      </c>
      <c r="J12" s="190">
        <v>4101.9619999999995</v>
      </c>
      <c r="K12" s="189"/>
      <c r="L12" s="189">
        <f t="shared" si="5"/>
        <v>4101.9619999999995</v>
      </c>
      <c r="M12" s="191">
        <f t="shared" si="1"/>
        <v>0.10045483293853875</v>
      </c>
      <c r="N12" s="190">
        <v>3740.1250000000005</v>
      </c>
      <c r="O12" s="189">
        <v>4.47</v>
      </c>
      <c r="P12" s="189">
        <f t="shared" si="6"/>
        <v>3744.5950000000003</v>
      </c>
      <c r="Q12" s="188">
        <f t="shared" si="7"/>
        <v>9.543542092001921</v>
      </c>
    </row>
    <row r="13" spans="1:17" s="181" customFormat="1" ht="16.5" customHeight="1">
      <c r="A13" s="193" t="s">
        <v>161</v>
      </c>
      <c r="B13" s="190">
        <v>1007.979</v>
      </c>
      <c r="C13" s="189">
        <v>0</v>
      </c>
      <c r="D13" s="189">
        <f t="shared" si="2"/>
        <v>1007.979</v>
      </c>
      <c r="E13" s="191">
        <f t="shared" si="0"/>
        <v>0.09262978686802058</v>
      </c>
      <c r="F13" s="190">
        <v>986.4830000000002</v>
      </c>
      <c r="G13" s="189"/>
      <c r="H13" s="189">
        <f t="shared" si="3"/>
        <v>986.4830000000002</v>
      </c>
      <c r="I13" s="192">
        <f t="shared" si="4"/>
        <v>2.179054276657566</v>
      </c>
      <c r="J13" s="190">
        <v>3347.1949999999997</v>
      </c>
      <c r="K13" s="189"/>
      <c r="L13" s="189">
        <f t="shared" si="5"/>
        <v>3347.1949999999997</v>
      </c>
      <c r="M13" s="191">
        <f t="shared" si="1"/>
        <v>0.08197099693700532</v>
      </c>
      <c r="N13" s="190">
        <v>3386.8379999999997</v>
      </c>
      <c r="O13" s="189"/>
      <c r="P13" s="189">
        <f t="shared" si="6"/>
        <v>3386.8379999999997</v>
      </c>
      <c r="Q13" s="188">
        <f t="shared" si="7"/>
        <v>-1.1705018072904583</v>
      </c>
    </row>
    <row r="14" spans="1:17" s="181" customFormat="1" ht="16.5" customHeight="1">
      <c r="A14" s="193" t="s">
        <v>134</v>
      </c>
      <c r="B14" s="190">
        <v>619.951999999998</v>
      </c>
      <c r="C14" s="189">
        <v>0</v>
      </c>
      <c r="D14" s="189">
        <f t="shared" si="2"/>
        <v>619.951999999998</v>
      </c>
      <c r="E14" s="191">
        <f t="shared" si="0"/>
        <v>0.05697144645712153</v>
      </c>
      <c r="F14" s="190">
        <v>516.9349999999996</v>
      </c>
      <c r="G14" s="189"/>
      <c r="H14" s="189">
        <f t="shared" si="3"/>
        <v>516.9349999999996</v>
      </c>
      <c r="I14" s="192">
        <f t="shared" si="4"/>
        <v>19.928424269975608</v>
      </c>
      <c r="J14" s="190">
        <v>2257.4669999999974</v>
      </c>
      <c r="K14" s="189"/>
      <c r="L14" s="189">
        <f t="shared" si="5"/>
        <v>2257.4669999999974</v>
      </c>
      <c r="M14" s="191">
        <f t="shared" si="1"/>
        <v>0.055284147037262664</v>
      </c>
      <c r="N14" s="190">
        <v>2132.0479999999966</v>
      </c>
      <c r="O14" s="189"/>
      <c r="P14" s="189">
        <f t="shared" si="6"/>
        <v>2132.0479999999966</v>
      </c>
      <c r="Q14" s="188">
        <f t="shared" si="7"/>
        <v>5.882559867320114</v>
      </c>
    </row>
    <row r="15" spans="1:17" s="181" customFormat="1" ht="16.5" customHeight="1">
      <c r="A15" s="193" t="s">
        <v>139</v>
      </c>
      <c r="B15" s="190">
        <v>0</v>
      </c>
      <c r="C15" s="189">
        <v>270.63</v>
      </c>
      <c r="D15" s="189">
        <f t="shared" si="2"/>
        <v>270.63</v>
      </c>
      <c r="E15" s="191">
        <f t="shared" si="0"/>
        <v>0.024869961794930655</v>
      </c>
      <c r="F15" s="190"/>
      <c r="G15" s="189">
        <v>164.50200000000004</v>
      </c>
      <c r="H15" s="189">
        <f t="shared" si="3"/>
        <v>164.50200000000004</v>
      </c>
      <c r="I15" s="192">
        <f t="shared" si="4"/>
        <v>64.51471714629606</v>
      </c>
      <c r="J15" s="190"/>
      <c r="K15" s="189">
        <v>1255.920999999999</v>
      </c>
      <c r="L15" s="189">
        <f t="shared" si="5"/>
        <v>1255.920999999999</v>
      </c>
      <c r="M15" s="191">
        <f t="shared" si="1"/>
        <v>0.03075682666953093</v>
      </c>
      <c r="N15" s="190"/>
      <c r="O15" s="189">
        <v>597.3290000000002</v>
      </c>
      <c r="P15" s="189">
        <f t="shared" si="6"/>
        <v>597.3290000000002</v>
      </c>
      <c r="Q15" s="188">
        <f t="shared" si="7"/>
        <v>110.25615699221008</v>
      </c>
    </row>
    <row r="16" spans="1:17" s="181" customFormat="1" ht="16.5" customHeight="1">
      <c r="A16" s="193" t="s">
        <v>144</v>
      </c>
      <c r="B16" s="190">
        <v>250.248</v>
      </c>
      <c r="C16" s="189">
        <v>0</v>
      </c>
      <c r="D16" s="189">
        <f t="shared" si="2"/>
        <v>250.248</v>
      </c>
      <c r="E16" s="191">
        <f t="shared" si="0"/>
        <v>0.02299692642817798</v>
      </c>
      <c r="F16" s="190">
        <v>218.79099999999994</v>
      </c>
      <c r="G16" s="189"/>
      <c r="H16" s="189">
        <f t="shared" si="3"/>
        <v>218.79099999999994</v>
      </c>
      <c r="I16" s="192">
        <f t="shared" si="4"/>
        <v>14.377648075103666</v>
      </c>
      <c r="J16" s="190">
        <v>1062.38</v>
      </c>
      <c r="K16" s="189"/>
      <c r="L16" s="189">
        <f t="shared" si="5"/>
        <v>1062.38</v>
      </c>
      <c r="M16" s="191">
        <f t="shared" si="1"/>
        <v>0.02601711215687635</v>
      </c>
      <c r="N16" s="190">
        <v>1121.897999999999</v>
      </c>
      <c r="O16" s="189"/>
      <c r="P16" s="189">
        <f t="shared" si="6"/>
        <v>1121.897999999999</v>
      </c>
      <c r="Q16" s="188">
        <f t="shared" si="7"/>
        <v>-5.305116864456394</v>
      </c>
    </row>
    <row r="17" spans="1:17" s="181" customFormat="1" ht="16.5" customHeight="1">
      <c r="A17" s="193" t="s">
        <v>162</v>
      </c>
      <c r="B17" s="190">
        <v>185.28600000000003</v>
      </c>
      <c r="C17" s="189">
        <v>0</v>
      </c>
      <c r="D17" s="189">
        <f t="shared" si="2"/>
        <v>185.28600000000003</v>
      </c>
      <c r="E17" s="191">
        <f t="shared" si="0"/>
        <v>0.017027143114715745</v>
      </c>
      <c r="F17" s="190">
        <v>29.5</v>
      </c>
      <c r="G17" s="189"/>
      <c r="H17" s="189">
        <f t="shared" si="3"/>
        <v>29.5</v>
      </c>
      <c r="I17" s="192">
        <f t="shared" si="4"/>
        <v>528.0881355932205</v>
      </c>
      <c r="J17" s="190">
        <v>659.3450000000003</v>
      </c>
      <c r="K17" s="189"/>
      <c r="L17" s="189">
        <f t="shared" si="5"/>
        <v>659.3450000000003</v>
      </c>
      <c r="M17" s="191">
        <f t="shared" si="1"/>
        <v>0.016147002781561816</v>
      </c>
      <c r="N17" s="190">
        <v>902.0399999999998</v>
      </c>
      <c r="O17" s="189"/>
      <c r="P17" s="189">
        <f t="shared" si="6"/>
        <v>902.0399999999998</v>
      </c>
      <c r="Q17" s="188">
        <f t="shared" si="7"/>
        <v>-26.90512615848517</v>
      </c>
    </row>
    <row r="18" spans="1:17" s="181" customFormat="1" ht="16.5" customHeight="1">
      <c r="A18" s="193" t="s">
        <v>136</v>
      </c>
      <c r="B18" s="190">
        <v>176.90400000000002</v>
      </c>
      <c r="C18" s="189">
        <v>5.990000000000001</v>
      </c>
      <c r="D18" s="189">
        <f t="shared" si="2"/>
        <v>182.89400000000003</v>
      </c>
      <c r="E18" s="191">
        <f t="shared" si="0"/>
        <v>0.01680732658065273</v>
      </c>
      <c r="F18" s="190">
        <v>190.36199999999997</v>
      </c>
      <c r="G18" s="189">
        <v>5.295</v>
      </c>
      <c r="H18" s="189">
        <f t="shared" si="3"/>
        <v>195.65699999999995</v>
      </c>
      <c r="I18" s="192">
        <f t="shared" si="4"/>
        <v>-6.523150206739303</v>
      </c>
      <c r="J18" s="190">
        <v>565.2769999999997</v>
      </c>
      <c r="K18" s="189">
        <v>30.379999999999995</v>
      </c>
      <c r="L18" s="189">
        <f t="shared" si="5"/>
        <v>595.6569999999997</v>
      </c>
      <c r="M18" s="191">
        <f t="shared" si="1"/>
        <v>0.014587318074538759</v>
      </c>
      <c r="N18" s="190">
        <v>816.5860000000002</v>
      </c>
      <c r="O18" s="189">
        <v>22.115</v>
      </c>
      <c r="P18" s="189">
        <f t="shared" si="6"/>
        <v>838.7010000000002</v>
      </c>
      <c r="Q18" s="188">
        <f t="shared" si="7"/>
        <v>-28.978622894213846</v>
      </c>
    </row>
    <row r="19" spans="1:17" s="181" customFormat="1" ht="16.5" customHeight="1">
      <c r="A19" s="193" t="s">
        <v>163</v>
      </c>
      <c r="B19" s="190">
        <v>145.70000000000005</v>
      </c>
      <c r="C19" s="189">
        <v>0</v>
      </c>
      <c r="D19" s="189">
        <f t="shared" si="2"/>
        <v>145.70000000000005</v>
      </c>
      <c r="E19" s="191">
        <f t="shared" si="0"/>
        <v>0.01338932651044377</v>
      </c>
      <c r="F19" s="190">
        <v>240.20000000000002</v>
      </c>
      <c r="G19" s="189"/>
      <c r="H19" s="189">
        <f t="shared" si="3"/>
        <v>240.20000000000002</v>
      </c>
      <c r="I19" s="192">
        <f t="shared" si="4"/>
        <v>-39.342214820982505</v>
      </c>
      <c r="J19" s="190">
        <v>528.1999999999998</v>
      </c>
      <c r="K19" s="189"/>
      <c r="L19" s="189">
        <f t="shared" si="5"/>
        <v>528.1999999999998</v>
      </c>
      <c r="M19" s="191">
        <f t="shared" si="1"/>
        <v>0.012935332594045524</v>
      </c>
      <c r="N19" s="190">
        <v>759.2</v>
      </c>
      <c r="O19" s="189"/>
      <c r="P19" s="189">
        <f t="shared" si="6"/>
        <v>759.2</v>
      </c>
      <c r="Q19" s="188">
        <f t="shared" si="7"/>
        <v>-30.426765015806147</v>
      </c>
    </row>
    <row r="20" spans="1:17" s="181" customFormat="1" ht="16.5" customHeight="1">
      <c r="A20" s="193" t="s">
        <v>164</v>
      </c>
      <c r="B20" s="190">
        <v>118.977</v>
      </c>
      <c r="C20" s="189">
        <v>0</v>
      </c>
      <c r="D20" s="189">
        <f t="shared" si="2"/>
        <v>118.977</v>
      </c>
      <c r="E20" s="191">
        <f t="shared" si="0"/>
        <v>0.010933575156026549</v>
      </c>
      <c r="F20" s="190">
        <v>201.69</v>
      </c>
      <c r="G20" s="189"/>
      <c r="H20" s="189">
        <f t="shared" si="3"/>
        <v>201.69</v>
      </c>
      <c r="I20" s="192">
        <f t="shared" si="4"/>
        <v>-41.009965789082244</v>
      </c>
      <c r="J20" s="190">
        <v>472.96500000000003</v>
      </c>
      <c r="K20" s="189"/>
      <c r="L20" s="189">
        <f t="shared" si="5"/>
        <v>472.96500000000003</v>
      </c>
      <c r="M20" s="191">
        <f t="shared" si="1"/>
        <v>0.011582657289554607</v>
      </c>
      <c r="N20" s="190">
        <v>933.1519999999999</v>
      </c>
      <c r="O20" s="189"/>
      <c r="P20" s="189">
        <f t="shared" si="6"/>
        <v>933.1519999999999</v>
      </c>
      <c r="Q20" s="188">
        <f t="shared" si="7"/>
        <v>-49.315331264359926</v>
      </c>
    </row>
    <row r="21" spans="1:17" s="181" customFormat="1" ht="16.5" customHeight="1">
      <c r="A21" s="193" t="s">
        <v>152</v>
      </c>
      <c r="B21" s="190">
        <v>0</v>
      </c>
      <c r="C21" s="189">
        <v>65.26500000000003</v>
      </c>
      <c r="D21" s="189">
        <f t="shared" si="2"/>
        <v>65.26500000000003</v>
      </c>
      <c r="E21" s="191">
        <f t="shared" si="0"/>
        <v>0.0059976279663974804</v>
      </c>
      <c r="F21" s="190"/>
      <c r="G21" s="189">
        <v>85.45900000000002</v>
      </c>
      <c r="H21" s="189">
        <f t="shared" si="3"/>
        <v>85.45900000000002</v>
      </c>
      <c r="I21" s="192">
        <f t="shared" si="4"/>
        <v>-23.630044816812724</v>
      </c>
      <c r="J21" s="190"/>
      <c r="K21" s="189">
        <v>184.354</v>
      </c>
      <c r="L21" s="189">
        <f t="shared" si="5"/>
        <v>184.354</v>
      </c>
      <c r="M21" s="191">
        <f t="shared" si="1"/>
        <v>0.0045147298467297795</v>
      </c>
      <c r="N21" s="190"/>
      <c r="O21" s="189">
        <v>183.5440000000001</v>
      </c>
      <c r="P21" s="189">
        <f t="shared" si="6"/>
        <v>183.5440000000001</v>
      </c>
      <c r="Q21" s="188">
        <f t="shared" si="7"/>
        <v>0.4413110752734539</v>
      </c>
    </row>
    <row r="22" spans="1:17" s="181" customFormat="1" ht="16.5" customHeight="1">
      <c r="A22" s="193" t="s">
        <v>154</v>
      </c>
      <c r="B22" s="190">
        <v>0</v>
      </c>
      <c r="C22" s="189">
        <v>54.7</v>
      </c>
      <c r="D22" s="189">
        <f t="shared" si="2"/>
        <v>54.7</v>
      </c>
      <c r="E22" s="191">
        <f t="shared" si="0"/>
        <v>0.005026740975437708</v>
      </c>
      <c r="F22" s="190"/>
      <c r="G22" s="189">
        <v>58.84999999999999</v>
      </c>
      <c r="H22" s="189">
        <f t="shared" si="3"/>
        <v>58.84999999999999</v>
      </c>
      <c r="I22" s="192">
        <f t="shared" si="4"/>
        <v>-7.051826677994876</v>
      </c>
      <c r="J22" s="190"/>
      <c r="K22" s="189">
        <v>221.34999999999985</v>
      </c>
      <c r="L22" s="189">
        <f t="shared" si="5"/>
        <v>221.34999999999985</v>
      </c>
      <c r="M22" s="191">
        <f t="shared" si="1"/>
        <v>0.00542074189642555</v>
      </c>
      <c r="N22" s="190"/>
      <c r="O22" s="189">
        <v>238.1899999999999</v>
      </c>
      <c r="P22" s="189">
        <f t="shared" si="6"/>
        <v>238.1899999999999</v>
      </c>
      <c r="Q22" s="188">
        <f t="shared" si="7"/>
        <v>-7.069986145514118</v>
      </c>
    </row>
    <row r="23" spans="1:17" s="181" customFormat="1" ht="16.5" customHeight="1">
      <c r="A23" s="193" t="s">
        <v>138</v>
      </c>
      <c r="B23" s="190">
        <v>50.099</v>
      </c>
      <c r="C23" s="189">
        <v>1.191</v>
      </c>
      <c r="D23" s="189">
        <f t="shared" si="2"/>
        <v>51.29</v>
      </c>
      <c r="E23" s="191">
        <f t="shared" si="0"/>
        <v>0.004713373759235833</v>
      </c>
      <c r="F23" s="190">
        <v>49.328</v>
      </c>
      <c r="G23" s="189">
        <v>2.13</v>
      </c>
      <c r="H23" s="189">
        <f t="shared" si="3"/>
        <v>51.458000000000006</v>
      </c>
      <c r="I23" s="192">
        <f t="shared" si="4"/>
        <v>-0.3264798476427466</v>
      </c>
      <c r="J23" s="190">
        <v>192.57300000000012</v>
      </c>
      <c r="K23" s="189">
        <v>5.758</v>
      </c>
      <c r="L23" s="189">
        <f t="shared" si="5"/>
        <v>198.33100000000013</v>
      </c>
      <c r="M23" s="191">
        <f t="shared" si="1"/>
        <v>0.004857019024440828</v>
      </c>
      <c r="N23" s="190">
        <v>196.91700000000006</v>
      </c>
      <c r="O23" s="189">
        <v>4.704000000000001</v>
      </c>
      <c r="P23" s="189">
        <f t="shared" si="6"/>
        <v>201.62100000000007</v>
      </c>
      <c r="Q23" s="188">
        <f t="shared" si="7"/>
        <v>-1.6317744679373303</v>
      </c>
    </row>
    <row r="24" spans="1:17" s="181" customFormat="1" ht="16.5" customHeight="1">
      <c r="A24" s="193" t="s">
        <v>140</v>
      </c>
      <c r="B24" s="190">
        <v>0</v>
      </c>
      <c r="C24" s="189">
        <v>40.54799999999999</v>
      </c>
      <c r="D24" s="189">
        <f t="shared" si="2"/>
        <v>40.54799999999999</v>
      </c>
      <c r="E24" s="191">
        <f t="shared" si="0"/>
        <v>0.0037262210799277537</v>
      </c>
      <c r="F24" s="190"/>
      <c r="G24" s="189">
        <v>36.942000000000014</v>
      </c>
      <c r="H24" s="189">
        <f t="shared" si="3"/>
        <v>36.942000000000014</v>
      </c>
      <c r="I24" s="192">
        <f t="shared" si="4"/>
        <v>9.761247360727543</v>
      </c>
      <c r="J24" s="190"/>
      <c r="K24" s="189">
        <v>125.392</v>
      </c>
      <c r="L24" s="189">
        <f t="shared" si="5"/>
        <v>125.392</v>
      </c>
      <c r="M24" s="191">
        <f t="shared" si="1"/>
        <v>0.003070782326074511</v>
      </c>
      <c r="N24" s="190"/>
      <c r="O24" s="189">
        <v>73.38699999999999</v>
      </c>
      <c r="P24" s="189">
        <f t="shared" si="6"/>
        <v>73.38699999999999</v>
      </c>
      <c r="Q24" s="188">
        <f t="shared" si="7"/>
        <v>70.86404949105429</v>
      </c>
    </row>
    <row r="25" spans="1:17" s="181" customFormat="1" ht="16.5" customHeight="1">
      <c r="A25" s="193" t="s">
        <v>145</v>
      </c>
      <c r="B25" s="190">
        <v>0</v>
      </c>
      <c r="C25" s="189">
        <v>35.611000000000004</v>
      </c>
      <c r="D25" s="189">
        <f t="shared" si="2"/>
        <v>35.611000000000004</v>
      </c>
      <c r="E25" s="191">
        <f t="shared" si="0"/>
        <v>0.003272527840517591</v>
      </c>
      <c r="F25" s="190"/>
      <c r="G25" s="189">
        <v>6.505</v>
      </c>
      <c r="H25" s="189">
        <f t="shared" si="3"/>
        <v>6.505</v>
      </c>
      <c r="I25" s="192">
        <f t="shared" si="4"/>
        <v>447.4404304381246</v>
      </c>
      <c r="J25" s="190"/>
      <c r="K25" s="189">
        <v>109.702</v>
      </c>
      <c r="L25" s="189">
        <f t="shared" si="5"/>
        <v>109.702</v>
      </c>
      <c r="M25" s="191">
        <f t="shared" si="1"/>
        <v>0.002686542703960588</v>
      </c>
      <c r="N25" s="190"/>
      <c r="O25" s="189">
        <v>12.13</v>
      </c>
      <c r="P25" s="189">
        <f t="shared" si="6"/>
        <v>12.13</v>
      </c>
      <c r="Q25" s="188">
        <f t="shared" si="7"/>
        <v>804.3858202802968</v>
      </c>
    </row>
    <row r="26" spans="1:17" s="181" customFormat="1" ht="16.5" customHeight="1">
      <c r="A26" s="193" t="s">
        <v>165</v>
      </c>
      <c r="B26" s="190">
        <v>0</v>
      </c>
      <c r="C26" s="189">
        <v>20.875</v>
      </c>
      <c r="D26" s="189">
        <f aca="true" t="shared" si="8" ref="D26:D31">C26+B26</f>
        <v>20.875</v>
      </c>
      <c r="E26" s="191">
        <f t="shared" si="0"/>
        <v>0.0019183403631126536</v>
      </c>
      <c r="F26" s="190"/>
      <c r="G26" s="189"/>
      <c r="H26" s="189">
        <f aca="true" t="shared" si="9" ref="H26:H31">G26+F26</f>
        <v>0</v>
      </c>
      <c r="I26" s="192"/>
      <c r="J26" s="190"/>
      <c r="K26" s="189">
        <v>45.29900000000001</v>
      </c>
      <c r="L26" s="189">
        <f aca="true" t="shared" si="10" ref="L26:L31">K26+J26</f>
        <v>45.29900000000001</v>
      </c>
      <c r="M26" s="191">
        <f t="shared" si="1"/>
        <v>0.0011093480332784332</v>
      </c>
      <c r="N26" s="190"/>
      <c r="O26" s="189"/>
      <c r="P26" s="189">
        <f aca="true" t="shared" si="11" ref="P26:P31">O26+N26</f>
        <v>0</v>
      </c>
      <c r="Q26" s="188"/>
    </row>
    <row r="27" spans="1:17" s="181" customFormat="1" ht="16.5" customHeight="1">
      <c r="A27" s="193" t="s">
        <v>149</v>
      </c>
      <c r="B27" s="190">
        <v>0</v>
      </c>
      <c r="C27" s="189">
        <v>18.932</v>
      </c>
      <c r="D27" s="189">
        <f t="shared" si="8"/>
        <v>18.932</v>
      </c>
      <c r="E27" s="191">
        <f t="shared" si="0"/>
        <v>0.001739785377458623</v>
      </c>
      <c r="F27" s="190"/>
      <c r="G27" s="189">
        <v>11.040000000000003</v>
      </c>
      <c r="H27" s="189">
        <f t="shared" si="9"/>
        <v>11.040000000000003</v>
      </c>
      <c r="I27" s="192">
        <f>(D27/H27-1)*100</f>
        <v>71.48550724637677</v>
      </c>
      <c r="J27" s="190"/>
      <c r="K27" s="189">
        <v>56.53300000000006</v>
      </c>
      <c r="L27" s="189">
        <f t="shared" si="10"/>
        <v>56.53300000000006</v>
      </c>
      <c r="M27" s="191">
        <f t="shared" si="1"/>
        <v>0.0013844626231336171</v>
      </c>
      <c r="N27" s="190"/>
      <c r="O27" s="189">
        <v>39.72800000000002</v>
      </c>
      <c r="P27" s="189">
        <f t="shared" si="11"/>
        <v>39.72800000000002</v>
      </c>
      <c r="Q27" s="188">
        <f>(L27/P27-1)*100</f>
        <v>42.30014095851799</v>
      </c>
    </row>
    <row r="28" spans="1:17" s="181" customFormat="1" ht="16.5" customHeight="1">
      <c r="A28" s="193" t="s">
        <v>146</v>
      </c>
      <c r="B28" s="190">
        <v>0</v>
      </c>
      <c r="C28" s="189">
        <v>18.73299999999999</v>
      </c>
      <c r="D28" s="189">
        <f t="shared" si="8"/>
        <v>18.73299999999999</v>
      </c>
      <c r="E28" s="191">
        <f t="shared" si="0"/>
        <v>0.0017214979651348178</v>
      </c>
      <c r="F28" s="190"/>
      <c r="G28" s="189">
        <v>18.165999999999993</v>
      </c>
      <c r="H28" s="189">
        <f t="shared" si="9"/>
        <v>18.165999999999993</v>
      </c>
      <c r="I28" s="192">
        <f>(D28/H28-1)*100</f>
        <v>3.121215457447968</v>
      </c>
      <c r="J28" s="190"/>
      <c r="K28" s="189">
        <v>67.96000000000002</v>
      </c>
      <c r="L28" s="189">
        <f t="shared" si="10"/>
        <v>67.96000000000002</v>
      </c>
      <c r="M28" s="191">
        <f t="shared" si="1"/>
        <v>0.0016643036787037757</v>
      </c>
      <c r="N28" s="190"/>
      <c r="O28" s="189">
        <v>70.73399999999998</v>
      </c>
      <c r="P28" s="189">
        <f t="shared" si="11"/>
        <v>70.73399999999998</v>
      </c>
      <c r="Q28" s="188">
        <f>(L28/P28-1)*100</f>
        <v>-3.9217349506601606</v>
      </c>
    </row>
    <row r="29" spans="1:17" s="181" customFormat="1" ht="16.5" customHeight="1">
      <c r="A29" s="193" t="s">
        <v>141</v>
      </c>
      <c r="B29" s="190">
        <v>0</v>
      </c>
      <c r="C29" s="189">
        <v>13.264</v>
      </c>
      <c r="D29" s="189">
        <f t="shared" si="8"/>
        <v>13.264</v>
      </c>
      <c r="E29" s="191">
        <f t="shared" si="0"/>
        <v>0.0012189157641353885</v>
      </c>
      <c r="F29" s="190"/>
      <c r="G29" s="189">
        <v>33.77</v>
      </c>
      <c r="H29" s="189">
        <f t="shared" si="9"/>
        <v>33.77</v>
      </c>
      <c r="I29" s="192">
        <f>(D29/H29-1)*100</f>
        <v>-60.72253479419604</v>
      </c>
      <c r="J29" s="190"/>
      <c r="K29" s="189">
        <v>107.768</v>
      </c>
      <c r="L29" s="189">
        <f t="shared" si="10"/>
        <v>107.768</v>
      </c>
      <c r="M29" s="191">
        <f t="shared" si="1"/>
        <v>0.0026391800889721665</v>
      </c>
      <c r="N29" s="190"/>
      <c r="O29" s="189">
        <v>148.392</v>
      </c>
      <c r="P29" s="189">
        <f t="shared" si="11"/>
        <v>148.392</v>
      </c>
      <c r="Q29" s="188">
        <f>(L29/P29-1)*100</f>
        <v>-27.376138875411073</v>
      </c>
    </row>
    <row r="30" spans="1:17" s="181" customFormat="1" ht="16.5" customHeight="1">
      <c r="A30" s="193" t="s">
        <v>166</v>
      </c>
      <c r="B30" s="190">
        <v>0</v>
      </c>
      <c r="C30" s="189">
        <v>10.105</v>
      </c>
      <c r="D30" s="189">
        <f t="shared" si="8"/>
        <v>10.105</v>
      </c>
      <c r="E30" s="191">
        <f t="shared" si="0"/>
        <v>0.0009286145805630355</v>
      </c>
      <c r="F30" s="190"/>
      <c r="G30" s="189">
        <v>34.644999999999996</v>
      </c>
      <c r="H30" s="189">
        <f t="shared" si="9"/>
        <v>34.644999999999996</v>
      </c>
      <c r="I30" s="192">
        <f>(D30/H30-1)*100</f>
        <v>-70.83273199595901</v>
      </c>
      <c r="J30" s="190"/>
      <c r="K30" s="189">
        <v>63.61</v>
      </c>
      <c r="L30" s="189">
        <f t="shared" si="10"/>
        <v>63.61</v>
      </c>
      <c r="M30" s="191">
        <f t="shared" si="1"/>
        <v>0.0015577745291693221</v>
      </c>
      <c r="N30" s="190"/>
      <c r="O30" s="189">
        <v>143.78</v>
      </c>
      <c r="P30" s="189">
        <f t="shared" si="11"/>
        <v>143.78</v>
      </c>
      <c r="Q30" s="188">
        <f>(L30/P30-1)*100</f>
        <v>-55.75879816386146</v>
      </c>
    </row>
    <row r="31" spans="1:17" s="181" customFormat="1" ht="16.5" customHeight="1" thickBot="1">
      <c r="A31" s="187" t="s">
        <v>158</v>
      </c>
      <c r="B31" s="184">
        <v>0</v>
      </c>
      <c r="C31" s="183">
        <v>131.66899999999998</v>
      </c>
      <c r="D31" s="183">
        <f t="shared" si="8"/>
        <v>131.66899999999998</v>
      </c>
      <c r="E31" s="185">
        <f t="shared" si="0"/>
        <v>0.01209992609679904</v>
      </c>
      <c r="F31" s="184">
        <v>1183.216</v>
      </c>
      <c r="G31" s="183">
        <v>669.563</v>
      </c>
      <c r="H31" s="183">
        <f t="shared" si="9"/>
        <v>1852.779</v>
      </c>
      <c r="I31" s="186">
        <f>(D31/H31-1)*100</f>
        <v>-92.89343197434773</v>
      </c>
      <c r="J31" s="184">
        <v>0</v>
      </c>
      <c r="K31" s="183">
        <v>465.289</v>
      </c>
      <c r="L31" s="183">
        <f t="shared" si="10"/>
        <v>465.289</v>
      </c>
      <c r="M31" s="185">
        <f t="shared" si="1"/>
        <v>0.011394676197180707</v>
      </c>
      <c r="N31" s="184">
        <v>5531.4710000000005</v>
      </c>
      <c r="O31" s="183">
        <v>2364.7979999999993</v>
      </c>
      <c r="P31" s="183">
        <f t="shared" si="11"/>
        <v>7896.269</v>
      </c>
      <c r="Q31" s="182">
        <f>(L31/P31-1)*100</f>
        <v>-94.10748291376598</v>
      </c>
    </row>
    <row r="32" s="180" customFormat="1" ht="14.25">
      <c r="A32" s="207" t="s">
        <v>1</v>
      </c>
    </row>
    <row r="33" ht="14.25">
      <c r="A33" s="207" t="s">
        <v>41</v>
      </c>
    </row>
    <row r="34" ht="14.25">
      <c r="A34" s="178" t="s">
        <v>29</v>
      </c>
    </row>
  </sheetData>
  <sheetProtection/>
  <mergeCells count="14">
    <mergeCell ref="N1:Q1"/>
    <mergeCell ref="B5:I5"/>
    <mergeCell ref="J5:Q5"/>
    <mergeCell ref="A3:Q3"/>
    <mergeCell ref="A4:Q4"/>
    <mergeCell ref="J6:L6"/>
    <mergeCell ref="B6:D6"/>
    <mergeCell ref="F6:H6"/>
    <mergeCell ref="A5:A7"/>
    <mergeCell ref="E6:E7"/>
    <mergeCell ref="I6:I7"/>
    <mergeCell ref="Q6:Q7"/>
    <mergeCell ref="M6:M7"/>
    <mergeCell ref="N6:P6"/>
  </mergeCells>
  <conditionalFormatting sqref="Q32:Q65536 I32:I65536 Q3 I3 I5 Q5">
    <cfRule type="cellIs" priority="1" dxfId="68" operator="lessThan" stopIfTrue="1">
      <formula>0</formula>
    </cfRule>
  </conditionalFormatting>
  <conditionalFormatting sqref="I8:I31 Q8:Q31">
    <cfRule type="cellIs" priority="2" dxfId="68" operator="lessThan" stopIfTrue="1">
      <formula>0</formula>
    </cfRule>
    <cfRule type="cellIs" priority="3" dxfId="70" operator="greaterThanOrEqual" stopIfTrue="1">
      <formula>0</formula>
    </cfRule>
  </conditionalFormatting>
  <hyperlinks>
    <hyperlink ref="N1:Q1" location="INDICE!A1" display="Volver al Indice"/>
  </hyperlinks>
  <printOptions/>
  <pageMargins left="0.43" right="0.39" top="1.71" bottom="1" header="0.5" footer="0.5"/>
  <pageSetup horizontalDpi="600" verticalDpi="600" orientation="landscape" scale="122" r:id="rId1"/>
</worksheet>
</file>

<file path=xl/worksheets/sheet7.xml><?xml version="1.0" encoding="utf-8"?>
<worksheet xmlns="http://schemas.openxmlformats.org/spreadsheetml/2006/main" xmlns:r="http://schemas.openxmlformats.org/officeDocument/2006/relationships">
  <sheetPr>
    <tabColor indexed="30"/>
  </sheetPr>
  <dimension ref="A1:Y41"/>
  <sheetViews>
    <sheetView showGridLines="0" zoomScale="80" zoomScaleNormal="80" zoomScalePageLayoutView="0" workbookViewId="0" topLeftCell="A1">
      <selection activeCell="O16" sqref="O16"/>
    </sheetView>
  </sheetViews>
  <sheetFormatPr defaultColWidth="8.00390625" defaultRowHeight="15"/>
  <cols>
    <col min="1" max="1" width="24.8515625" style="214" customWidth="1"/>
    <col min="2" max="3" width="12.421875" style="214" bestFit="1" customWidth="1"/>
    <col min="4" max="4" width="8.57421875" style="214" bestFit="1" customWidth="1"/>
    <col min="5" max="5" width="10.57421875" style="214" bestFit="1" customWidth="1"/>
    <col min="6" max="6" width="11.7109375" style="214" customWidth="1"/>
    <col min="7" max="7" width="10.7109375" style="214" customWidth="1"/>
    <col min="8" max="9" width="10.421875" style="214" bestFit="1" customWidth="1"/>
    <col min="10" max="10" width="9.00390625" style="214" bestFit="1" customWidth="1"/>
    <col min="11" max="11" width="10.57421875" style="214" bestFit="1" customWidth="1"/>
    <col min="12" max="12" width="10.8515625" style="214" customWidth="1"/>
    <col min="13" max="13" width="9.421875" style="214" customWidth="1"/>
    <col min="14" max="14" width="11.140625" style="214" customWidth="1"/>
    <col min="15" max="15" width="12.421875" style="214" bestFit="1" customWidth="1"/>
    <col min="16" max="16" width="9.421875" style="214" customWidth="1"/>
    <col min="17" max="17" width="10.57421875" style="214" bestFit="1" customWidth="1"/>
    <col min="18" max="18" width="11.8515625" style="214" customWidth="1"/>
    <col min="19" max="19" width="10.140625" style="214" customWidth="1"/>
    <col min="20" max="20" width="9.421875" style="214" customWidth="1"/>
    <col min="21" max="23" width="10.28125" style="214" customWidth="1"/>
    <col min="24" max="24" width="10.7109375" style="214" customWidth="1"/>
    <col min="25" max="25" width="9.8515625" style="214" bestFit="1" customWidth="1"/>
    <col min="26" max="16384" width="8.00390625" style="214" customWidth="1"/>
  </cols>
  <sheetData>
    <row r="1" spans="24:25" ht="18.75" thickBot="1">
      <c r="X1" s="600" t="s">
        <v>28</v>
      </c>
      <c r="Y1" s="601"/>
    </row>
    <row r="2" ht="5.25" customHeight="1" thickBot="1"/>
    <row r="3" spans="1:25" ht="24.75" customHeight="1" thickTop="1">
      <c r="A3" s="602" t="s">
        <v>47</v>
      </c>
      <c r="B3" s="603"/>
      <c r="C3" s="603"/>
      <c r="D3" s="603"/>
      <c r="E3" s="603"/>
      <c r="F3" s="603"/>
      <c r="G3" s="603"/>
      <c r="H3" s="603"/>
      <c r="I3" s="603"/>
      <c r="J3" s="603"/>
      <c r="K3" s="603"/>
      <c r="L3" s="603"/>
      <c r="M3" s="603"/>
      <c r="N3" s="603"/>
      <c r="O3" s="603"/>
      <c r="P3" s="603"/>
      <c r="Q3" s="603"/>
      <c r="R3" s="603"/>
      <c r="S3" s="603"/>
      <c r="T3" s="603"/>
      <c r="U3" s="603"/>
      <c r="V3" s="603"/>
      <c r="W3" s="603"/>
      <c r="X3" s="603"/>
      <c r="Y3" s="604"/>
    </row>
    <row r="4" spans="1:25" ht="21" customHeight="1" thickBot="1">
      <c r="A4" s="614" t="s">
        <v>46</v>
      </c>
      <c r="B4" s="615"/>
      <c r="C4" s="615"/>
      <c r="D4" s="615"/>
      <c r="E4" s="615"/>
      <c r="F4" s="615"/>
      <c r="G4" s="615"/>
      <c r="H4" s="615"/>
      <c r="I4" s="615"/>
      <c r="J4" s="615"/>
      <c r="K4" s="615"/>
      <c r="L4" s="615"/>
      <c r="M4" s="615"/>
      <c r="N4" s="615"/>
      <c r="O4" s="615"/>
      <c r="P4" s="615"/>
      <c r="Q4" s="615"/>
      <c r="R4" s="615"/>
      <c r="S4" s="615"/>
      <c r="T4" s="615"/>
      <c r="U4" s="615"/>
      <c r="V4" s="615"/>
      <c r="W4" s="615"/>
      <c r="X4" s="615"/>
      <c r="Y4" s="616"/>
    </row>
    <row r="5" spans="1:25" s="260" customFormat="1" ht="19.5" customHeight="1" thickBot="1" thickTop="1">
      <c r="A5" s="605" t="s">
        <v>45</v>
      </c>
      <c r="B5" s="591" t="s">
        <v>37</v>
      </c>
      <c r="C5" s="592"/>
      <c r="D5" s="592"/>
      <c r="E5" s="592"/>
      <c r="F5" s="592"/>
      <c r="G5" s="592"/>
      <c r="H5" s="592"/>
      <c r="I5" s="592"/>
      <c r="J5" s="593"/>
      <c r="K5" s="593"/>
      <c r="L5" s="593"/>
      <c r="M5" s="594"/>
      <c r="N5" s="595" t="s">
        <v>36</v>
      </c>
      <c r="O5" s="592"/>
      <c r="P5" s="592"/>
      <c r="Q5" s="592"/>
      <c r="R5" s="592"/>
      <c r="S5" s="592"/>
      <c r="T5" s="592"/>
      <c r="U5" s="592"/>
      <c r="V5" s="592"/>
      <c r="W5" s="592"/>
      <c r="X5" s="592"/>
      <c r="Y5" s="594"/>
    </row>
    <row r="6" spans="1:25" s="259" customFormat="1" ht="26.25" customHeight="1" thickBot="1">
      <c r="A6" s="606"/>
      <c r="B6" s="598" t="s">
        <v>127</v>
      </c>
      <c r="C6" s="584"/>
      <c r="D6" s="584"/>
      <c r="E6" s="584"/>
      <c r="F6" s="599"/>
      <c r="G6" s="588" t="s">
        <v>35</v>
      </c>
      <c r="H6" s="598" t="s">
        <v>128</v>
      </c>
      <c r="I6" s="584"/>
      <c r="J6" s="584"/>
      <c r="K6" s="584"/>
      <c r="L6" s="599"/>
      <c r="M6" s="588" t="s">
        <v>34</v>
      </c>
      <c r="N6" s="583" t="s">
        <v>129</v>
      </c>
      <c r="O6" s="584"/>
      <c r="P6" s="584"/>
      <c r="Q6" s="584"/>
      <c r="R6" s="584"/>
      <c r="S6" s="588" t="s">
        <v>35</v>
      </c>
      <c r="T6" s="585" t="s">
        <v>130</v>
      </c>
      <c r="U6" s="586"/>
      <c r="V6" s="586"/>
      <c r="W6" s="586"/>
      <c r="X6" s="587"/>
      <c r="Y6" s="588" t="s">
        <v>34</v>
      </c>
    </row>
    <row r="7" spans="1:25" s="254" customFormat="1" ht="26.25" customHeight="1">
      <c r="A7" s="607"/>
      <c r="B7" s="611" t="s">
        <v>22</v>
      </c>
      <c r="C7" s="612"/>
      <c r="D7" s="609" t="s">
        <v>21</v>
      </c>
      <c r="E7" s="610"/>
      <c r="F7" s="596" t="s">
        <v>17</v>
      </c>
      <c r="G7" s="589"/>
      <c r="H7" s="611" t="s">
        <v>22</v>
      </c>
      <c r="I7" s="612"/>
      <c r="J7" s="609" t="s">
        <v>21</v>
      </c>
      <c r="K7" s="610"/>
      <c r="L7" s="596" t="s">
        <v>17</v>
      </c>
      <c r="M7" s="589"/>
      <c r="N7" s="612" t="s">
        <v>22</v>
      </c>
      <c r="O7" s="612"/>
      <c r="P7" s="617" t="s">
        <v>21</v>
      </c>
      <c r="Q7" s="612"/>
      <c r="R7" s="596" t="s">
        <v>17</v>
      </c>
      <c r="S7" s="589"/>
      <c r="T7" s="618" t="s">
        <v>22</v>
      </c>
      <c r="U7" s="610"/>
      <c r="V7" s="609" t="s">
        <v>21</v>
      </c>
      <c r="W7" s="613"/>
      <c r="X7" s="596" t="s">
        <v>17</v>
      </c>
      <c r="Y7" s="589"/>
    </row>
    <row r="8" spans="1:25" s="254" customFormat="1" ht="30" thickBot="1">
      <c r="A8" s="608"/>
      <c r="B8" s="257" t="s">
        <v>19</v>
      </c>
      <c r="C8" s="255" t="s">
        <v>18</v>
      </c>
      <c r="D8" s="256" t="s">
        <v>19</v>
      </c>
      <c r="E8" s="255" t="s">
        <v>18</v>
      </c>
      <c r="F8" s="597"/>
      <c r="G8" s="590"/>
      <c r="H8" s="257" t="s">
        <v>19</v>
      </c>
      <c r="I8" s="255" t="s">
        <v>18</v>
      </c>
      <c r="J8" s="256" t="s">
        <v>19</v>
      </c>
      <c r="K8" s="255" t="s">
        <v>18</v>
      </c>
      <c r="L8" s="597"/>
      <c r="M8" s="590"/>
      <c r="N8" s="258" t="s">
        <v>19</v>
      </c>
      <c r="O8" s="255" t="s">
        <v>18</v>
      </c>
      <c r="P8" s="256" t="s">
        <v>19</v>
      </c>
      <c r="Q8" s="255" t="s">
        <v>18</v>
      </c>
      <c r="R8" s="597"/>
      <c r="S8" s="590"/>
      <c r="T8" s="257" t="s">
        <v>19</v>
      </c>
      <c r="U8" s="255" t="s">
        <v>18</v>
      </c>
      <c r="V8" s="256" t="s">
        <v>19</v>
      </c>
      <c r="W8" s="255" t="s">
        <v>18</v>
      </c>
      <c r="X8" s="597"/>
      <c r="Y8" s="590"/>
    </row>
    <row r="9" spans="1:25" s="243" customFormat="1" ht="18" customHeight="1" thickBot="1" thickTop="1">
      <c r="A9" s="253" t="s">
        <v>24</v>
      </c>
      <c r="B9" s="252">
        <f>SUM(B10:B39)</f>
        <v>267048</v>
      </c>
      <c r="C9" s="246">
        <f>SUM(C10:C39)</f>
        <v>249805</v>
      </c>
      <c r="D9" s="247">
        <f>SUM(D10:D39)</f>
        <v>3081</v>
      </c>
      <c r="E9" s="246">
        <f>SUM(E10:E39)</f>
        <v>2954</v>
      </c>
      <c r="F9" s="245">
        <f aca="true" t="shared" si="0" ref="F9:F39">SUM(B9:E9)</f>
        <v>522888</v>
      </c>
      <c r="G9" s="249">
        <f aca="true" t="shared" si="1" ref="G9:G39">F9/$F$9</f>
        <v>1</v>
      </c>
      <c r="H9" s="248">
        <f>SUM(H10:H39)</f>
        <v>215471</v>
      </c>
      <c r="I9" s="246">
        <f>SUM(I10:I39)</f>
        <v>215500</v>
      </c>
      <c r="J9" s="247">
        <f>SUM(J10:J39)</f>
        <v>3092</v>
      </c>
      <c r="K9" s="246">
        <f>SUM(K10:K39)</f>
        <v>3675</v>
      </c>
      <c r="L9" s="245">
        <f aca="true" t="shared" si="2" ref="L9:L39">SUM(H9:K9)</f>
        <v>437738</v>
      </c>
      <c r="M9" s="251">
        <f aca="true" t="shared" si="3" ref="M9:M39">IF(ISERROR(F9/L9-1),"         /0",(F9/L9-1))</f>
        <v>0.19452275105199912</v>
      </c>
      <c r="N9" s="250">
        <f>SUM(N10:N39)</f>
        <v>1114636</v>
      </c>
      <c r="O9" s="246">
        <f>SUM(O10:O39)</f>
        <v>1017345</v>
      </c>
      <c r="P9" s="247">
        <f>SUM(P10:P39)</f>
        <v>11696</v>
      </c>
      <c r="Q9" s="246">
        <f>SUM(Q10:Q39)</f>
        <v>11783</v>
      </c>
      <c r="R9" s="245">
        <f aca="true" t="shared" si="4" ref="R9:R39">SUM(N9:Q9)</f>
        <v>2155460</v>
      </c>
      <c r="S9" s="249">
        <f aca="true" t="shared" si="5" ref="S9:S39">R9/$R$9</f>
        <v>1</v>
      </c>
      <c r="T9" s="248">
        <f>SUM(T10:T39)</f>
        <v>952845</v>
      </c>
      <c r="U9" s="246">
        <f>SUM(U10:U39)</f>
        <v>882343</v>
      </c>
      <c r="V9" s="247">
        <f>SUM(V10:V39)</f>
        <v>12502</v>
      </c>
      <c r="W9" s="246">
        <f>SUM(W10:W39)</f>
        <v>13136</v>
      </c>
      <c r="X9" s="245">
        <f aca="true" t="shared" si="6" ref="X9:X39">SUM(T9:W9)</f>
        <v>1860826</v>
      </c>
      <c r="Y9" s="244">
        <f>IF(ISERROR(R9/X9-1),"         /0",(R9/X9-1))</f>
        <v>0.15833506195635705</v>
      </c>
    </row>
    <row r="10" spans="1:25" ht="18.75" customHeight="1" thickTop="1">
      <c r="A10" s="242" t="s">
        <v>133</v>
      </c>
      <c r="B10" s="240">
        <v>98944</v>
      </c>
      <c r="C10" s="236">
        <v>91776</v>
      </c>
      <c r="D10" s="237">
        <v>882</v>
      </c>
      <c r="E10" s="236">
        <v>886</v>
      </c>
      <c r="F10" s="235">
        <f t="shared" si="0"/>
        <v>192488</v>
      </c>
      <c r="G10" s="239">
        <f t="shared" si="1"/>
        <v>0.36812472269396124</v>
      </c>
      <c r="H10" s="238">
        <v>76231</v>
      </c>
      <c r="I10" s="236">
        <v>80744</v>
      </c>
      <c r="J10" s="237">
        <v>1100</v>
      </c>
      <c r="K10" s="236">
        <v>1375</v>
      </c>
      <c r="L10" s="235">
        <f t="shared" si="2"/>
        <v>159450</v>
      </c>
      <c r="M10" s="241">
        <f t="shared" si="3"/>
        <v>0.2071997491376607</v>
      </c>
      <c r="N10" s="240">
        <v>394422</v>
      </c>
      <c r="O10" s="236">
        <v>368521</v>
      </c>
      <c r="P10" s="237">
        <v>3628</v>
      </c>
      <c r="Q10" s="236">
        <v>3569</v>
      </c>
      <c r="R10" s="235">
        <f t="shared" si="4"/>
        <v>770140</v>
      </c>
      <c r="S10" s="239">
        <f t="shared" si="5"/>
        <v>0.3572972822506565</v>
      </c>
      <c r="T10" s="238">
        <v>337220</v>
      </c>
      <c r="U10" s="236">
        <v>336419</v>
      </c>
      <c r="V10" s="237">
        <v>4782</v>
      </c>
      <c r="W10" s="236">
        <v>5121</v>
      </c>
      <c r="X10" s="235">
        <f t="shared" si="6"/>
        <v>683542</v>
      </c>
      <c r="Y10" s="234">
        <f aca="true" t="shared" si="7" ref="Y10:Y39">IF(ISERROR(R10/X10-1),"         /0",IF(R10/X10&gt;5,"  *  ",(R10/X10-1)))</f>
        <v>0.12669009365920458</v>
      </c>
    </row>
    <row r="11" spans="1:25" ht="18.75" customHeight="1">
      <c r="A11" s="233" t="s">
        <v>135</v>
      </c>
      <c r="B11" s="231">
        <v>26947</v>
      </c>
      <c r="C11" s="227">
        <v>23195</v>
      </c>
      <c r="D11" s="228">
        <v>696</v>
      </c>
      <c r="E11" s="227">
        <v>680</v>
      </c>
      <c r="F11" s="226">
        <f t="shared" si="0"/>
        <v>51518</v>
      </c>
      <c r="G11" s="230">
        <f t="shared" si="1"/>
        <v>0.09852587934701121</v>
      </c>
      <c r="H11" s="229">
        <v>16323</v>
      </c>
      <c r="I11" s="227">
        <v>17336</v>
      </c>
      <c r="J11" s="228"/>
      <c r="K11" s="227">
        <v>242</v>
      </c>
      <c r="L11" s="226">
        <f t="shared" si="2"/>
        <v>33901</v>
      </c>
      <c r="M11" s="232">
        <f t="shared" si="3"/>
        <v>0.5196601870151323</v>
      </c>
      <c r="N11" s="231">
        <v>116667</v>
      </c>
      <c r="O11" s="227">
        <v>91168</v>
      </c>
      <c r="P11" s="228">
        <v>1707</v>
      </c>
      <c r="Q11" s="227">
        <v>1913</v>
      </c>
      <c r="R11" s="226">
        <f t="shared" si="4"/>
        <v>211455</v>
      </c>
      <c r="S11" s="230">
        <f t="shared" si="5"/>
        <v>0.09810202926521484</v>
      </c>
      <c r="T11" s="229">
        <v>72577</v>
      </c>
      <c r="U11" s="227">
        <v>66890</v>
      </c>
      <c r="V11" s="228">
        <v>592</v>
      </c>
      <c r="W11" s="227">
        <v>1094</v>
      </c>
      <c r="X11" s="226">
        <f t="shared" si="6"/>
        <v>141153</v>
      </c>
      <c r="Y11" s="225">
        <f t="shared" si="7"/>
        <v>0.49805530169390666</v>
      </c>
    </row>
    <row r="12" spans="1:25" ht="18.75" customHeight="1">
      <c r="A12" s="233" t="s">
        <v>167</v>
      </c>
      <c r="B12" s="231">
        <v>16047</v>
      </c>
      <c r="C12" s="227">
        <v>15150</v>
      </c>
      <c r="D12" s="228">
        <v>0</v>
      </c>
      <c r="E12" s="227">
        <v>0</v>
      </c>
      <c r="F12" s="226">
        <f t="shared" si="0"/>
        <v>31197</v>
      </c>
      <c r="G12" s="230">
        <f t="shared" si="1"/>
        <v>0.05966287235507413</v>
      </c>
      <c r="H12" s="229">
        <v>14999</v>
      </c>
      <c r="I12" s="227">
        <v>15466</v>
      </c>
      <c r="J12" s="228"/>
      <c r="K12" s="227"/>
      <c r="L12" s="226">
        <f t="shared" si="2"/>
        <v>30465</v>
      </c>
      <c r="M12" s="232">
        <f t="shared" si="3"/>
        <v>0.02402757262432309</v>
      </c>
      <c r="N12" s="231">
        <v>69128</v>
      </c>
      <c r="O12" s="227">
        <v>64475</v>
      </c>
      <c r="P12" s="228"/>
      <c r="Q12" s="227"/>
      <c r="R12" s="226">
        <f t="shared" si="4"/>
        <v>133603</v>
      </c>
      <c r="S12" s="230">
        <f t="shared" si="5"/>
        <v>0.061983520918968575</v>
      </c>
      <c r="T12" s="229">
        <v>69828</v>
      </c>
      <c r="U12" s="227">
        <v>65244</v>
      </c>
      <c r="V12" s="228"/>
      <c r="W12" s="227"/>
      <c r="X12" s="226">
        <f t="shared" si="6"/>
        <v>135072</v>
      </c>
      <c r="Y12" s="225">
        <f t="shared" si="7"/>
        <v>-0.010875681118218461</v>
      </c>
    </row>
    <row r="13" spans="1:25" ht="18.75" customHeight="1">
      <c r="A13" s="233" t="s">
        <v>168</v>
      </c>
      <c r="B13" s="231">
        <v>11462</v>
      </c>
      <c r="C13" s="227">
        <v>12424</v>
      </c>
      <c r="D13" s="228">
        <v>0</v>
      </c>
      <c r="E13" s="227">
        <v>0</v>
      </c>
      <c r="F13" s="226">
        <f>SUM(B13:E13)</f>
        <v>23886</v>
      </c>
      <c r="G13" s="230">
        <f t="shared" si="1"/>
        <v>0.04568091063478221</v>
      </c>
      <c r="H13" s="229">
        <v>15743</v>
      </c>
      <c r="I13" s="227">
        <v>15828</v>
      </c>
      <c r="J13" s="228"/>
      <c r="K13" s="227"/>
      <c r="L13" s="226">
        <f>SUM(H13:K13)</f>
        <v>31571</v>
      </c>
      <c r="M13" s="232">
        <f>IF(ISERROR(F13/L13-1),"         /0",(F13/L13-1))</f>
        <v>-0.24341959393113932</v>
      </c>
      <c r="N13" s="231">
        <v>50300</v>
      </c>
      <c r="O13" s="227">
        <v>48881</v>
      </c>
      <c r="P13" s="228"/>
      <c r="Q13" s="227"/>
      <c r="R13" s="226">
        <f>SUM(N13:Q13)</f>
        <v>99181</v>
      </c>
      <c r="S13" s="230">
        <f t="shared" si="5"/>
        <v>0.046013843912668294</v>
      </c>
      <c r="T13" s="229">
        <v>68533</v>
      </c>
      <c r="U13" s="227">
        <v>62147</v>
      </c>
      <c r="V13" s="228"/>
      <c r="W13" s="227"/>
      <c r="X13" s="226">
        <f>SUM(T13:W13)</f>
        <v>130680</v>
      </c>
      <c r="Y13" s="225">
        <f>IF(ISERROR(R13/X13-1),"         /0",IF(R13/X13&gt;5,"  *  ",(R13/X13-1)))</f>
        <v>-0.24103917967554334</v>
      </c>
    </row>
    <row r="14" spans="1:25" ht="18.75" customHeight="1">
      <c r="A14" s="233" t="s">
        <v>169</v>
      </c>
      <c r="B14" s="231">
        <v>13097</v>
      </c>
      <c r="C14" s="227">
        <v>10550</v>
      </c>
      <c r="D14" s="228">
        <v>0</v>
      </c>
      <c r="E14" s="227">
        <v>0</v>
      </c>
      <c r="F14" s="226">
        <f>SUM(B14:E14)</f>
        <v>23647</v>
      </c>
      <c r="G14" s="230">
        <f t="shared" si="1"/>
        <v>0.04522383378467282</v>
      </c>
      <c r="H14" s="229">
        <v>9384</v>
      </c>
      <c r="I14" s="227">
        <v>7262</v>
      </c>
      <c r="J14" s="228"/>
      <c r="K14" s="227"/>
      <c r="L14" s="226">
        <f>SUM(H14:K14)</f>
        <v>16646</v>
      </c>
      <c r="M14" s="232">
        <f>IF(ISERROR(F14/L14-1),"         /0",(F14/L14-1))</f>
        <v>0.42058152108614677</v>
      </c>
      <c r="N14" s="231">
        <v>57541</v>
      </c>
      <c r="O14" s="227">
        <v>46096</v>
      </c>
      <c r="P14" s="228"/>
      <c r="Q14" s="227"/>
      <c r="R14" s="226">
        <f>SUM(N14:Q14)</f>
        <v>103637</v>
      </c>
      <c r="S14" s="230">
        <f t="shared" si="5"/>
        <v>0.0480811520510703</v>
      </c>
      <c r="T14" s="229">
        <v>39674</v>
      </c>
      <c r="U14" s="227">
        <v>32960</v>
      </c>
      <c r="V14" s="228"/>
      <c r="W14" s="227"/>
      <c r="X14" s="226">
        <f>SUM(T14:W14)</f>
        <v>72634</v>
      </c>
      <c r="Y14" s="225">
        <f>IF(ISERROR(R14/X14-1),"         /0",IF(R14/X14&gt;5,"  *  ",(R14/X14-1)))</f>
        <v>0.4268386705950382</v>
      </c>
    </row>
    <row r="15" spans="1:25" ht="18.75" customHeight="1">
      <c r="A15" s="233" t="s">
        <v>170</v>
      </c>
      <c r="B15" s="231">
        <v>10736</v>
      </c>
      <c r="C15" s="227">
        <v>10909</v>
      </c>
      <c r="D15" s="228">
        <v>0</v>
      </c>
      <c r="E15" s="227">
        <v>0</v>
      </c>
      <c r="F15" s="226">
        <f>SUM(B15:E15)</f>
        <v>21645</v>
      </c>
      <c r="G15" s="230">
        <f t="shared" si="1"/>
        <v>0.041395097994216735</v>
      </c>
      <c r="H15" s="229">
        <v>7810</v>
      </c>
      <c r="I15" s="227">
        <v>7532</v>
      </c>
      <c r="J15" s="228"/>
      <c r="K15" s="227"/>
      <c r="L15" s="226">
        <f>SUM(H15:K15)</f>
        <v>15342</v>
      </c>
      <c r="M15" s="232">
        <f>IF(ISERROR(F15/L15-1),"         /0",(F15/L15-1))</f>
        <v>0.4108330074305828</v>
      </c>
      <c r="N15" s="231">
        <v>40526</v>
      </c>
      <c r="O15" s="227">
        <v>39841</v>
      </c>
      <c r="P15" s="228"/>
      <c r="Q15" s="227"/>
      <c r="R15" s="226">
        <f>SUM(N15:Q15)</f>
        <v>80367</v>
      </c>
      <c r="S15" s="230">
        <f t="shared" si="5"/>
        <v>0.037285312647880264</v>
      </c>
      <c r="T15" s="229">
        <v>32564</v>
      </c>
      <c r="U15" s="227">
        <v>30690</v>
      </c>
      <c r="V15" s="228"/>
      <c r="W15" s="227"/>
      <c r="X15" s="226">
        <f>SUM(T15:W15)</f>
        <v>63254</v>
      </c>
      <c r="Y15" s="225">
        <f>IF(ISERROR(R15/X15-1),"         /0",IF(R15/X15&gt;5,"  *  ",(R15/X15-1)))</f>
        <v>0.27054415531033604</v>
      </c>
    </row>
    <row r="16" spans="1:25" ht="18.75" customHeight="1">
      <c r="A16" s="233" t="s">
        <v>171</v>
      </c>
      <c r="B16" s="231">
        <v>10169</v>
      </c>
      <c r="C16" s="227">
        <v>10511</v>
      </c>
      <c r="D16" s="228">
        <v>210</v>
      </c>
      <c r="E16" s="227">
        <v>208</v>
      </c>
      <c r="F16" s="226">
        <f>SUM(B16:E16)</f>
        <v>21098</v>
      </c>
      <c r="G16" s="230">
        <f t="shared" si="1"/>
        <v>0.04034898486865256</v>
      </c>
      <c r="H16" s="229">
        <v>1262</v>
      </c>
      <c r="I16" s="227">
        <v>1202</v>
      </c>
      <c r="J16" s="228"/>
      <c r="K16" s="227"/>
      <c r="L16" s="226">
        <f>SUM(H16:K16)</f>
        <v>2464</v>
      </c>
      <c r="M16" s="232">
        <f>IF(ISERROR(F16/L16-1),"         /0",(F16/L16-1))</f>
        <v>7.5625</v>
      </c>
      <c r="N16" s="231">
        <v>45899</v>
      </c>
      <c r="O16" s="227">
        <v>46527</v>
      </c>
      <c r="P16" s="228">
        <v>687</v>
      </c>
      <c r="Q16" s="227">
        <v>596</v>
      </c>
      <c r="R16" s="226">
        <f>SUM(N16:Q16)</f>
        <v>93709</v>
      </c>
      <c r="S16" s="230">
        <f t="shared" si="5"/>
        <v>0.04347517467269168</v>
      </c>
      <c r="T16" s="229">
        <v>5853</v>
      </c>
      <c r="U16" s="227">
        <v>5717</v>
      </c>
      <c r="V16" s="228">
        <v>232</v>
      </c>
      <c r="W16" s="227">
        <v>232</v>
      </c>
      <c r="X16" s="226">
        <f>SUM(T16:W16)</f>
        <v>12034</v>
      </c>
      <c r="Y16" s="225" t="str">
        <f>IF(ISERROR(R16/X16-1),"         /0",IF(R16/X16&gt;5,"  *  ",(R16/X16-1)))</f>
        <v>  *  </v>
      </c>
    </row>
    <row r="17" spans="1:25" ht="18.75" customHeight="1">
      <c r="A17" s="233" t="s">
        <v>172</v>
      </c>
      <c r="B17" s="231">
        <v>10573</v>
      </c>
      <c r="C17" s="227">
        <v>9531</v>
      </c>
      <c r="D17" s="228">
        <v>0</v>
      </c>
      <c r="E17" s="227">
        <v>0</v>
      </c>
      <c r="F17" s="226">
        <f t="shared" si="0"/>
        <v>20104</v>
      </c>
      <c r="G17" s="230">
        <f t="shared" si="1"/>
        <v>0.038448004161503034</v>
      </c>
      <c r="H17" s="229">
        <v>8296</v>
      </c>
      <c r="I17" s="227">
        <v>9636</v>
      </c>
      <c r="J17" s="228"/>
      <c r="K17" s="227"/>
      <c r="L17" s="226">
        <f t="shared" si="2"/>
        <v>17932</v>
      </c>
      <c r="M17" s="232">
        <f t="shared" si="3"/>
        <v>0.1211242471559224</v>
      </c>
      <c r="N17" s="231">
        <v>45465</v>
      </c>
      <c r="O17" s="227">
        <v>40673</v>
      </c>
      <c r="P17" s="228"/>
      <c r="Q17" s="227"/>
      <c r="R17" s="226">
        <f t="shared" si="4"/>
        <v>86138</v>
      </c>
      <c r="S17" s="230">
        <f t="shared" si="5"/>
        <v>0.03996269937739508</v>
      </c>
      <c r="T17" s="229">
        <v>38984</v>
      </c>
      <c r="U17" s="227">
        <v>37948</v>
      </c>
      <c r="V17" s="228"/>
      <c r="W17" s="227"/>
      <c r="X17" s="226">
        <f t="shared" si="6"/>
        <v>76932</v>
      </c>
      <c r="Y17" s="225">
        <f t="shared" si="7"/>
        <v>0.1196641189622003</v>
      </c>
    </row>
    <row r="18" spans="1:25" ht="18.75" customHeight="1">
      <c r="A18" s="233" t="s">
        <v>173</v>
      </c>
      <c r="B18" s="231">
        <v>9243</v>
      </c>
      <c r="C18" s="227">
        <v>8928</v>
      </c>
      <c r="D18" s="228">
        <v>0</v>
      </c>
      <c r="E18" s="227">
        <v>0</v>
      </c>
      <c r="F18" s="226">
        <f t="shared" si="0"/>
        <v>18171</v>
      </c>
      <c r="G18" s="230">
        <f t="shared" si="1"/>
        <v>0.034751227796392344</v>
      </c>
      <c r="H18" s="229">
        <v>8164</v>
      </c>
      <c r="I18" s="227">
        <v>7558</v>
      </c>
      <c r="J18" s="228"/>
      <c r="K18" s="227"/>
      <c r="L18" s="226">
        <f t="shared" si="2"/>
        <v>15722</v>
      </c>
      <c r="M18" s="232">
        <f t="shared" si="3"/>
        <v>0.15576898613407963</v>
      </c>
      <c r="N18" s="231">
        <v>36916</v>
      </c>
      <c r="O18" s="227">
        <v>34256</v>
      </c>
      <c r="P18" s="228"/>
      <c r="Q18" s="227"/>
      <c r="R18" s="226">
        <f t="shared" si="4"/>
        <v>71172</v>
      </c>
      <c r="S18" s="230">
        <f t="shared" si="5"/>
        <v>0.033019401891011664</v>
      </c>
      <c r="T18" s="229">
        <v>34502</v>
      </c>
      <c r="U18" s="227">
        <v>31301</v>
      </c>
      <c r="V18" s="228"/>
      <c r="W18" s="227"/>
      <c r="X18" s="226">
        <f t="shared" si="6"/>
        <v>65803</v>
      </c>
      <c r="Y18" s="225">
        <f t="shared" si="7"/>
        <v>0.08159202467972593</v>
      </c>
    </row>
    <row r="19" spans="1:25" ht="18.75" customHeight="1">
      <c r="A19" s="233" t="s">
        <v>174</v>
      </c>
      <c r="B19" s="231">
        <v>7793</v>
      </c>
      <c r="C19" s="227">
        <v>7851</v>
      </c>
      <c r="D19" s="228">
        <v>0</v>
      </c>
      <c r="E19" s="227">
        <v>0</v>
      </c>
      <c r="F19" s="226">
        <f t="shared" si="0"/>
        <v>15644</v>
      </c>
      <c r="G19" s="230">
        <f t="shared" si="1"/>
        <v>0.02991845290004743</v>
      </c>
      <c r="H19" s="229">
        <v>7765</v>
      </c>
      <c r="I19" s="227">
        <v>7980</v>
      </c>
      <c r="J19" s="228"/>
      <c r="K19" s="227"/>
      <c r="L19" s="226">
        <f t="shared" si="2"/>
        <v>15745</v>
      </c>
      <c r="M19" s="232">
        <f t="shared" si="3"/>
        <v>-0.006414734836456049</v>
      </c>
      <c r="N19" s="231">
        <v>36325</v>
      </c>
      <c r="O19" s="227">
        <v>35266</v>
      </c>
      <c r="P19" s="228"/>
      <c r="Q19" s="227"/>
      <c r="R19" s="226">
        <f t="shared" si="4"/>
        <v>71591</v>
      </c>
      <c r="S19" s="230">
        <f t="shared" si="5"/>
        <v>0.03321379195160198</v>
      </c>
      <c r="T19" s="229">
        <v>36309</v>
      </c>
      <c r="U19" s="227">
        <v>34345</v>
      </c>
      <c r="V19" s="228"/>
      <c r="W19" s="227"/>
      <c r="X19" s="226">
        <f t="shared" si="6"/>
        <v>70654</v>
      </c>
      <c r="Y19" s="225">
        <f t="shared" si="7"/>
        <v>0.013261811079344321</v>
      </c>
    </row>
    <row r="20" spans="1:25" ht="18.75" customHeight="1">
      <c r="A20" s="233" t="s">
        <v>175</v>
      </c>
      <c r="B20" s="231">
        <v>6761</v>
      </c>
      <c r="C20" s="227">
        <v>5734</v>
      </c>
      <c r="D20" s="228">
        <v>0</v>
      </c>
      <c r="E20" s="227">
        <v>0</v>
      </c>
      <c r="F20" s="226">
        <f t="shared" si="0"/>
        <v>12495</v>
      </c>
      <c r="G20" s="230">
        <f t="shared" si="1"/>
        <v>0.02389613072015422</v>
      </c>
      <c r="H20" s="229">
        <v>5690</v>
      </c>
      <c r="I20" s="227">
        <v>4880</v>
      </c>
      <c r="J20" s="228"/>
      <c r="K20" s="227"/>
      <c r="L20" s="226">
        <f t="shared" si="2"/>
        <v>10570</v>
      </c>
      <c r="M20" s="232">
        <f t="shared" si="3"/>
        <v>0.18211920529801318</v>
      </c>
      <c r="N20" s="231">
        <v>27724</v>
      </c>
      <c r="O20" s="227">
        <v>23484</v>
      </c>
      <c r="P20" s="228"/>
      <c r="Q20" s="227"/>
      <c r="R20" s="226">
        <f t="shared" si="4"/>
        <v>51208</v>
      </c>
      <c r="S20" s="230">
        <f t="shared" si="5"/>
        <v>0.023757341820307497</v>
      </c>
      <c r="T20" s="229">
        <v>27466</v>
      </c>
      <c r="U20" s="227">
        <v>23142</v>
      </c>
      <c r="V20" s="228"/>
      <c r="W20" s="227"/>
      <c r="X20" s="226">
        <f t="shared" si="6"/>
        <v>50608</v>
      </c>
      <c r="Y20" s="225">
        <f t="shared" si="7"/>
        <v>0.01185583306987037</v>
      </c>
    </row>
    <row r="21" spans="1:25" ht="18.75" customHeight="1">
      <c r="A21" s="233" t="s">
        <v>176</v>
      </c>
      <c r="B21" s="231">
        <v>5118</v>
      </c>
      <c r="C21" s="227">
        <v>5273</v>
      </c>
      <c r="D21" s="228">
        <v>469</v>
      </c>
      <c r="E21" s="227">
        <v>401</v>
      </c>
      <c r="F21" s="226">
        <f t="shared" si="0"/>
        <v>11261</v>
      </c>
      <c r="G21" s="230">
        <f t="shared" si="1"/>
        <v>0.021536160707455516</v>
      </c>
      <c r="H21" s="229">
        <v>2049</v>
      </c>
      <c r="I21" s="227">
        <v>2153</v>
      </c>
      <c r="J21" s="228">
        <v>613</v>
      </c>
      <c r="K21" s="227">
        <v>612</v>
      </c>
      <c r="L21" s="226">
        <f t="shared" si="2"/>
        <v>5427</v>
      </c>
      <c r="M21" s="232">
        <f t="shared" si="3"/>
        <v>1.0749953934033538</v>
      </c>
      <c r="N21" s="231">
        <v>19245</v>
      </c>
      <c r="O21" s="227">
        <v>18630</v>
      </c>
      <c r="P21" s="228">
        <v>1688</v>
      </c>
      <c r="Q21" s="227">
        <v>1580</v>
      </c>
      <c r="R21" s="226">
        <f t="shared" si="4"/>
        <v>41143</v>
      </c>
      <c r="S21" s="230">
        <f t="shared" si="5"/>
        <v>0.01908780492331103</v>
      </c>
      <c r="T21" s="229">
        <v>7817</v>
      </c>
      <c r="U21" s="227">
        <v>7572</v>
      </c>
      <c r="V21" s="228">
        <v>2303</v>
      </c>
      <c r="W21" s="227">
        <v>2377</v>
      </c>
      <c r="X21" s="226">
        <f t="shared" si="6"/>
        <v>20069</v>
      </c>
      <c r="Y21" s="225">
        <f t="shared" si="7"/>
        <v>1.0500772335442723</v>
      </c>
    </row>
    <row r="22" spans="1:25" ht="18.75" customHeight="1">
      <c r="A22" s="233" t="s">
        <v>177</v>
      </c>
      <c r="B22" s="231">
        <v>5797</v>
      </c>
      <c r="C22" s="227">
        <v>4563</v>
      </c>
      <c r="D22" s="228">
        <v>0</v>
      </c>
      <c r="E22" s="227">
        <v>0</v>
      </c>
      <c r="F22" s="226">
        <f t="shared" si="0"/>
        <v>10360</v>
      </c>
      <c r="G22" s="230">
        <f t="shared" si="1"/>
        <v>0.0198130383562063</v>
      </c>
      <c r="H22" s="229"/>
      <c r="I22" s="227"/>
      <c r="J22" s="228"/>
      <c r="K22" s="227"/>
      <c r="L22" s="226">
        <f t="shared" si="2"/>
        <v>0</v>
      </c>
      <c r="M22" s="232" t="str">
        <f t="shared" si="3"/>
        <v>         /0</v>
      </c>
      <c r="N22" s="231">
        <v>23200</v>
      </c>
      <c r="O22" s="227">
        <v>18564</v>
      </c>
      <c r="P22" s="228"/>
      <c r="Q22" s="227"/>
      <c r="R22" s="226">
        <f t="shared" si="4"/>
        <v>41764</v>
      </c>
      <c r="S22" s="230">
        <f t="shared" si="5"/>
        <v>0.01937591047850575</v>
      </c>
      <c r="T22" s="229"/>
      <c r="U22" s="227"/>
      <c r="V22" s="228"/>
      <c r="W22" s="227"/>
      <c r="X22" s="226">
        <f t="shared" si="6"/>
        <v>0</v>
      </c>
      <c r="Y22" s="225" t="str">
        <f t="shared" si="7"/>
        <v>         /0</v>
      </c>
    </row>
    <row r="23" spans="1:25" ht="18.75" customHeight="1">
      <c r="A23" s="233" t="s">
        <v>178</v>
      </c>
      <c r="B23" s="231">
        <v>5355</v>
      </c>
      <c r="C23" s="227">
        <v>4910</v>
      </c>
      <c r="D23" s="228">
        <v>0</v>
      </c>
      <c r="E23" s="227">
        <v>0</v>
      </c>
      <c r="F23" s="226">
        <f t="shared" si="0"/>
        <v>10265</v>
      </c>
      <c r="G23" s="230">
        <f t="shared" si="1"/>
        <v>0.019631355089426417</v>
      </c>
      <c r="H23" s="229">
        <v>5564</v>
      </c>
      <c r="I23" s="227">
        <v>4969</v>
      </c>
      <c r="J23" s="228"/>
      <c r="K23" s="227"/>
      <c r="L23" s="226">
        <f t="shared" si="2"/>
        <v>10533</v>
      </c>
      <c r="M23" s="232">
        <f t="shared" si="3"/>
        <v>-0.025443843159593693</v>
      </c>
      <c r="N23" s="231">
        <v>21722</v>
      </c>
      <c r="O23" s="227">
        <v>20206</v>
      </c>
      <c r="P23" s="228"/>
      <c r="Q23" s="227"/>
      <c r="R23" s="226">
        <f t="shared" si="4"/>
        <v>41928</v>
      </c>
      <c r="S23" s="230">
        <f t="shared" si="5"/>
        <v>0.019451996325610312</v>
      </c>
      <c r="T23" s="229">
        <v>26376</v>
      </c>
      <c r="U23" s="227">
        <v>23146</v>
      </c>
      <c r="V23" s="228"/>
      <c r="W23" s="227"/>
      <c r="X23" s="226">
        <f t="shared" si="6"/>
        <v>49522</v>
      </c>
      <c r="Y23" s="225">
        <f t="shared" si="7"/>
        <v>-0.15334598764185614</v>
      </c>
    </row>
    <row r="24" spans="1:25" ht="18.75" customHeight="1">
      <c r="A24" s="233" t="s">
        <v>179</v>
      </c>
      <c r="B24" s="231">
        <v>4788</v>
      </c>
      <c r="C24" s="227">
        <v>4832</v>
      </c>
      <c r="D24" s="228">
        <v>0</v>
      </c>
      <c r="E24" s="227">
        <v>0</v>
      </c>
      <c r="F24" s="226">
        <f t="shared" si="0"/>
        <v>9620</v>
      </c>
      <c r="G24" s="230">
        <f t="shared" si="1"/>
        <v>0.01839782133076299</v>
      </c>
      <c r="H24" s="229">
        <v>2726</v>
      </c>
      <c r="I24" s="227">
        <v>3232</v>
      </c>
      <c r="J24" s="228"/>
      <c r="K24" s="227"/>
      <c r="L24" s="226">
        <f t="shared" si="2"/>
        <v>5958</v>
      </c>
      <c r="M24" s="232">
        <f t="shared" si="3"/>
        <v>0.6146357838200738</v>
      </c>
      <c r="N24" s="231">
        <v>21882</v>
      </c>
      <c r="O24" s="227">
        <v>21294</v>
      </c>
      <c r="P24" s="228"/>
      <c r="Q24" s="227"/>
      <c r="R24" s="226">
        <f t="shared" si="4"/>
        <v>43176</v>
      </c>
      <c r="S24" s="230">
        <f t="shared" si="5"/>
        <v>0.020030991064552348</v>
      </c>
      <c r="T24" s="229">
        <v>12280</v>
      </c>
      <c r="U24" s="227">
        <v>12925</v>
      </c>
      <c r="V24" s="228"/>
      <c r="W24" s="227"/>
      <c r="X24" s="226">
        <f t="shared" si="6"/>
        <v>25205</v>
      </c>
      <c r="Y24" s="225">
        <f t="shared" si="7"/>
        <v>0.7129934536798255</v>
      </c>
    </row>
    <row r="25" spans="1:25" ht="18.75" customHeight="1">
      <c r="A25" s="233" t="s">
        <v>180</v>
      </c>
      <c r="B25" s="231">
        <v>3847</v>
      </c>
      <c r="C25" s="227">
        <v>3340</v>
      </c>
      <c r="D25" s="228">
        <v>0</v>
      </c>
      <c r="E25" s="227">
        <v>0</v>
      </c>
      <c r="F25" s="226">
        <f t="shared" si="0"/>
        <v>7187</v>
      </c>
      <c r="G25" s="230">
        <f t="shared" si="1"/>
        <v>0.013744817245758174</v>
      </c>
      <c r="H25" s="229">
        <v>2952</v>
      </c>
      <c r="I25" s="227">
        <v>3016</v>
      </c>
      <c r="J25" s="228"/>
      <c r="K25" s="227"/>
      <c r="L25" s="226">
        <f t="shared" si="2"/>
        <v>5968</v>
      </c>
      <c r="M25" s="232">
        <f t="shared" si="3"/>
        <v>0.20425603217158184</v>
      </c>
      <c r="N25" s="231">
        <v>13521</v>
      </c>
      <c r="O25" s="227">
        <v>13201</v>
      </c>
      <c r="P25" s="228"/>
      <c r="Q25" s="227"/>
      <c r="R25" s="226">
        <f t="shared" si="4"/>
        <v>26722</v>
      </c>
      <c r="S25" s="230">
        <f t="shared" si="5"/>
        <v>0.012397353697122656</v>
      </c>
      <c r="T25" s="229">
        <v>14016</v>
      </c>
      <c r="U25" s="227">
        <v>13458</v>
      </c>
      <c r="V25" s="228"/>
      <c r="W25" s="227"/>
      <c r="X25" s="226">
        <f t="shared" si="6"/>
        <v>27474</v>
      </c>
      <c r="Y25" s="225">
        <f t="shared" si="7"/>
        <v>-0.0273713328965568</v>
      </c>
    </row>
    <row r="26" spans="1:25" ht="18.75" customHeight="1">
      <c r="A26" s="233" t="s">
        <v>181</v>
      </c>
      <c r="B26" s="231">
        <v>3493</v>
      </c>
      <c r="C26" s="227">
        <v>3412</v>
      </c>
      <c r="D26" s="228">
        <v>0</v>
      </c>
      <c r="E26" s="227">
        <v>0</v>
      </c>
      <c r="F26" s="226">
        <f t="shared" si="0"/>
        <v>6905</v>
      </c>
      <c r="G26" s="230">
        <f t="shared" si="1"/>
        <v>0.013205504811737887</v>
      </c>
      <c r="H26" s="229"/>
      <c r="I26" s="227"/>
      <c r="J26" s="228"/>
      <c r="K26" s="227"/>
      <c r="L26" s="226">
        <f t="shared" si="2"/>
        <v>0</v>
      </c>
      <c r="M26" s="232" t="str">
        <f t="shared" si="3"/>
        <v>         /0</v>
      </c>
      <c r="N26" s="231">
        <v>13253</v>
      </c>
      <c r="O26" s="227">
        <v>12717</v>
      </c>
      <c r="P26" s="228"/>
      <c r="Q26" s="227"/>
      <c r="R26" s="226">
        <f t="shared" si="4"/>
        <v>25970</v>
      </c>
      <c r="S26" s="230">
        <f t="shared" si="5"/>
        <v>0.012048472251862712</v>
      </c>
      <c r="T26" s="229"/>
      <c r="U26" s="227"/>
      <c r="V26" s="228"/>
      <c r="W26" s="227"/>
      <c r="X26" s="226">
        <f t="shared" si="6"/>
        <v>0</v>
      </c>
      <c r="Y26" s="225" t="str">
        <f t="shared" si="7"/>
        <v>         /0</v>
      </c>
    </row>
    <row r="27" spans="1:25" ht="18.75" customHeight="1">
      <c r="A27" s="233" t="s">
        <v>134</v>
      </c>
      <c r="B27" s="231">
        <v>3612</v>
      </c>
      <c r="C27" s="227">
        <v>3269</v>
      </c>
      <c r="D27" s="228">
        <v>0</v>
      </c>
      <c r="E27" s="227">
        <v>0</v>
      </c>
      <c r="F27" s="226">
        <f t="shared" si="0"/>
        <v>6881</v>
      </c>
      <c r="G27" s="230">
        <f t="shared" si="1"/>
        <v>0.013159605881182968</v>
      </c>
      <c r="H27" s="229">
        <v>10761</v>
      </c>
      <c r="I27" s="227">
        <v>10878</v>
      </c>
      <c r="J27" s="228"/>
      <c r="K27" s="227"/>
      <c r="L27" s="226">
        <f t="shared" si="2"/>
        <v>21639</v>
      </c>
      <c r="M27" s="232">
        <f t="shared" si="3"/>
        <v>-0.6820093349969962</v>
      </c>
      <c r="N27" s="231">
        <v>21221</v>
      </c>
      <c r="O27" s="227">
        <v>18608</v>
      </c>
      <c r="P27" s="228"/>
      <c r="Q27" s="227"/>
      <c r="R27" s="226">
        <f t="shared" si="4"/>
        <v>39829</v>
      </c>
      <c r="S27" s="230">
        <f t="shared" si="5"/>
        <v>0.018478190270290334</v>
      </c>
      <c r="T27" s="229">
        <v>32650</v>
      </c>
      <c r="U27" s="227">
        <v>31462</v>
      </c>
      <c r="V27" s="228"/>
      <c r="W27" s="227"/>
      <c r="X27" s="226">
        <f t="shared" si="6"/>
        <v>64112</v>
      </c>
      <c r="Y27" s="225">
        <f t="shared" si="7"/>
        <v>-0.3787590466683304</v>
      </c>
    </row>
    <row r="28" spans="1:25" ht="18.75" customHeight="1">
      <c r="A28" s="233" t="s">
        <v>182</v>
      </c>
      <c r="B28" s="231">
        <v>2791</v>
      </c>
      <c r="C28" s="227">
        <v>3093</v>
      </c>
      <c r="D28" s="228">
        <v>0</v>
      </c>
      <c r="E28" s="227">
        <v>0</v>
      </c>
      <c r="F28" s="226">
        <f t="shared" si="0"/>
        <v>5884</v>
      </c>
      <c r="G28" s="230">
        <f t="shared" si="1"/>
        <v>0.011252887807714081</v>
      </c>
      <c r="H28" s="229"/>
      <c r="I28" s="227"/>
      <c r="J28" s="228"/>
      <c r="K28" s="227"/>
      <c r="L28" s="226">
        <f t="shared" si="2"/>
        <v>0</v>
      </c>
      <c r="M28" s="232" t="str">
        <f t="shared" si="3"/>
        <v>         /0</v>
      </c>
      <c r="N28" s="231">
        <v>11009</v>
      </c>
      <c r="O28" s="227">
        <v>10798</v>
      </c>
      <c r="P28" s="228"/>
      <c r="Q28" s="227"/>
      <c r="R28" s="226">
        <f t="shared" si="4"/>
        <v>21807</v>
      </c>
      <c r="S28" s="230">
        <f t="shared" si="5"/>
        <v>0.01011709797444629</v>
      </c>
      <c r="T28" s="229"/>
      <c r="U28" s="227"/>
      <c r="V28" s="228"/>
      <c r="W28" s="227"/>
      <c r="X28" s="226">
        <f t="shared" si="6"/>
        <v>0</v>
      </c>
      <c r="Y28" s="225" t="str">
        <f t="shared" si="7"/>
        <v>         /0</v>
      </c>
    </row>
    <row r="29" spans="1:25" ht="18.75" customHeight="1">
      <c r="A29" s="233" t="s">
        <v>183</v>
      </c>
      <c r="B29" s="231">
        <v>2112</v>
      </c>
      <c r="C29" s="227">
        <v>2511</v>
      </c>
      <c r="D29" s="228">
        <v>0</v>
      </c>
      <c r="E29" s="227">
        <v>0</v>
      </c>
      <c r="F29" s="226">
        <f t="shared" si="0"/>
        <v>4623</v>
      </c>
      <c r="G29" s="230">
        <f t="shared" si="1"/>
        <v>0.008841281498141094</v>
      </c>
      <c r="H29" s="229"/>
      <c r="I29" s="227"/>
      <c r="J29" s="228"/>
      <c r="K29" s="227"/>
      <c r="L29" s="226">
        <f t="shared" si="2"/>
        <v>0</v>
      </c>
      <c r="M29" s="232" t="str">
        <f t="shared" si="3"/>
        <v>         /0</v>
      </c>
      <c r="N29" s="231">
        <v>10542</v>
      </c>
      <c r="O29" s="227">
        <v>10492</v>
      </c>
      <c r="P29" s="228"/>
      <c r="Q29" s="227"/>
      <c r="R29" s="226">
        <f t="shared" si="4"/>
        <v>21034</v>
      </c>
      <c r="S29" s="230">
        <f t="shared" si="5"/>
        <v>0.009758473829252224</v>
      </c>
      <c r="T29" s="229"/>
      <c r="U29" s="227"/>
      <c r="V29" s="228"/>
      <c r="W29" s="227"/>
      <c r="X29" s="226">
        <f t="shared" si="6"/>
        <v>0</v>
      </c>
      <c r="Y29" s="225" t="str">
        <f t="shared" si="7"/>
        <v>         /0</v>
      </c>
    </row>
    <row r="30" spans="1:25" ht="18.75" customHeight="1">
      <c r="A30" s="233" t="s">
        <v>184</v>
      </c>
      <c r="B30" s="231">
        <v>2243</v>
      </c>
      <c r="C30" s="227">
        <v>2225</v>
      </c>
      <c r="D30" s="228">
        <v>0</v>
      </c>
      <c r="E30" s="227">
        <v>0</v>
      </c>
      <c r="F30" s="226">
        <f t="shared" si="0"/>
        <v>4468</v>
      </c>
      <c r="G30" s="230">
        <f t="shared" si="1"/>
        <v>0.008544850904973915</v>
      </c>
      <c r="H30" s="229">
        <v>1151</v>
      </c>
      <c r="I30" s="227">
        <v>998</v>
      </c>
      <c r="J30" s="228"/>
      <c r="K30" s="227"/>
      <c r="L30" s="226">
        <f t="shared" si="2"/>
        <v>2149</v>
      </c>
      <c r="M30" s="232">
        <f t="shared" si="3"/>
        <v>1.0791065611912516</v>
      </c>
      <c r="N30" s="231">
        <v>11112</v>
      </c>
      <c r="O30" s="227">
        <v>9736</v>
      </c>
      <c r="P30" s="228"/>
      <c r="Q30" s="227"/>
      <c r="R30" s="226">
        <f t="shared" si="4"/>
        <v>20848</v>
      </c>
      <c r="S30" s="230">
        <f t="shared" si="5"/>
        <v>0.00967218134412144</v>
      </c>
      <c r="T30" s="229">
        <v>5122</v>
      </c>
      <c r="U30" s="227">
        <v>4795</v>
      </c>
      <c r="V30" s="228"/>
      <c r="W30" s="227"/>
      <c r="X30" s="226">
        <f t="shared" si="6"/>
        <v>9917</v>
      </c>
      <c r="Y30" s="225">
        <f t="shared" si="7"/>
        <v>1.1022486639104567</v>
      </c>
    </row>
    <row r="31" spans="1:25" ht="18.75" customHeight="1">
      <c r="A31" s="233" t="s">
        <v>185</v>
      </c>
      <c r="B31" s="231">
        <v>2453</v>
      </c>
      <c r="C31" s="227">
        <v>1925</v>
      </c>
      <c r="D31" s="228">
        <v>0</v>
      </c>
      <c r="E31" s="227">
        <v>0</v>
      </c>
      <c r="F31" s="226">
        <f t="shared" si="0"/>
        <v>4378</v>
      </c>
      <c r="G31" s="230">
        <f t="shared" si="1"/>
        <v>0.008372729915392972</v>
      </c>
      <c r="H31" s="229">
        <v>2676</v>
      </c>
      <c r="I31" s="227">
        <v>1890</v>
      </c>
      <c r="J31" s="228"/>
      <c r="K31" s="227"/>
      <c r="L31" s="226">
        <f t="shared" si="2"/>
        <v>4566</v>
      </c>
      <c r="M31" s="232">
        <f t="shared" si="3"/>
        <v>-0.04117389399912397</v>
      </c>
      <c r="N31" s="231">
        <v>10917</v>
      </c>
      <c r="O31" s="227">
        <v>8765</v>
      </c>
      <c r="P31" s="228"/>
      <c r="Q31" s="227"/>
      <c r="R31" s="226">
        <f t="shared" si="4"/>
        <v>19682</v>
      </c>
      <c r="S31" s="230">
        <f t="shared" si="5"/>
        <v>0.009131229528731686</v>
      </c>
      <c r="T31" s="229">
        <v>10215</v>
      </c>
      <c r="U31" s="227">
        <v>8191</v>
      </c>
      <c r="V31" s="228"/>
      <c r="W31" s="227"/>
      <c r="X31" s="226">
        <f t="shared" si="6"/>
        <v>18406</v>
      </c>
      <c r="Y31" s="225">
        <f t="shared" si="7"/>
        <v>0.06932522003694452</v>
      </c>
    </row>
    <row r="32" spans="1:25" ht="18.75" customHeight="1">
      <c r="A32" s="233" t="s">
        <v>186</v>
      </c>
      <c r="B32" s="231">
        <v>689</v>
      </c>
      <c r="C32" s="227">
        <v>735</v>
      </c>
      <c r="D32" s="228">
        <v>764</v>
      </c>
      <c r="E32" s="227">
        <v>672</v>
      </c>
      <c r="F32" s="226">
        <f t="shared" si="0"/>
        <v>2860</v>
      </c>
      <c r="G32" s="230">
        <f t="shared" si="1"/>
        <v>0.005469622557794403</v>
      </c>
      <c r="H32" s="229">
        <v>557</v>
      </c>
      <c r="I32" s="227">
        <v>650</v>
      </c>
      <c r="J32" s="228">
        <v>1160</v>
      </c>
      <c r="K32" s="227">
        <v>1110</v>
      </c>
      <c r="L32" s="226">
        <f t="shared" si="2"/>
        <v>3477</v>
      </c>
      <c r="M32" s="232">
        <f t="shared" si="3"/>
        <v>-0.17745182628702905</v>
      </c>
      <c r="N32" s="231">
        <v>2976</v>
      </c>
      <c r="O32" s="227">
        <v>3041</v>
      </c>
      <c r="P32" s="228">
        <v>1737</v>
      </c>
      <c r="Q32" s="227">
        <v>1746</v>
      </c>
      <c r="R32" s="226">
        <f t="shared" si="4"/>
        <v>9500</v>
      </c>
      <c r="S32" s="230">
        <f t="shared" si="5"/>
        <v>0.004407411874959405</v>
      </c>
      <c r="T32" s="229">
        <v>2610</v>
      </c>
      <c r="U32" s="227">
        <v>2674</v>
      </c>
      <c r="V32" s="228">
        <v>3071</v>
      </c>
      <c r="W32" s="227">
        <v>3041</v>
      </c>
      <c r="X32" s="226">
        <f t="shared" si="6"/>
        <v>11396</v>
      </c>
      <c r="Y32" s="225">
        <f t="shared" si="7"/>
        <v>-0.16637416637416635</v>
      </c>
    </row>
    <row r="33" spans="1:25" ht="18.75" customHeight="1">
      <c r="A33" s="233" t="s">
        <v>187</v>
      </c>
      <c r="B33" s="231">
        <v>1214</v>
      </c>
      <c r="C33" s="227">
        <v>1258</v>
      </c>
      <c r="D33" s="228">
        <v>0</v>
      </c>
      <c r="E33" s="227">
        <v>0</v>
      </c>
      <c r="F33" s="226">
        <f t="shared" si="0"/>
        <v>2472</v>
      </c>
      <c r="G33" s="230">
        <f t="shared" si="1"/>
        <v>0.004727589847156561</v>
      </c>
      <c r="H33" s="229">
        <v>1965</v>
      </c>
      <c r="I33" s="227">
        <v>2243</v>
      </c>
      <c r="J33" s="228"/>
      <c r="K33" s="227"/>
      <c r="L33" s="226">
        <f t="shared" si="2"/>
        <v>4208</v>
      </c>
      <c r="M33" s="232">
        <f t="shared" si="3"/>
        <v>-0.4125475285171103</v>
      </c>
      <c r="N33" s="231">
        <v>7885</v>
      </c>
      <c r="O33" s="227">
        <v>6609</v>
      </c>
      <c r="P33" s="228"/>
      <c r="Q33" s="227"/>
      <c r="R33" s="226">
        <f t="shared" si="4"/>
        <v>14494</v>
      </c>
      <c r="S33" s="230">
        <f t="shared" si="5"/>
        <v>0.00672431870691175</v>
      </c>
      <c r="T33" s="229">
        <v>10367</v>
      </c>
      <c r="U33" s="227">
        <v>10159</v>
      </c>
      <c r="V33" s="228">
        <v>0</v>
      </c>
      <c r="W33" s="227">
        <v>37</v>
      </c>
      <c r="X33" s="226">
        <f t="shared" si="6"/>
        <v>20563</v>
      </c>
      <c r="Y33" s="225">
        <f t="shared" si="7"/>
        <v>-0.29514175947089427</v>
      </c>
    </row>
    <row r="34" spans="1:25" ht="18.75" customHeight="1">
      <c r="A34" s="233" t="s">
        <v>188</v>
      </c>
      <c r="B34" s="231">
        <v>588</v>
      </c>
      <c r="C34" s="227">
        <v>715</v>
      </c>
      <c r="D34" s="228">
        <v>0</v>
      </c>
      <c r="E34" s="227">
        <v>0</v>
      </c>
      <c r="F34" s="226">
        <f t="shared" si="0"/>
        <v>1303</v>
      </c>
      <c r="G34" s="230">
        <f t="shared" si="1"/>
        <v>0.0024919294380440936</v>
      </c>
      <c r="H34" s="229">
        <v>241</v>
      </c>
      <c r="I34" s="227">
        <v>251</v>
      </c>
      <c r="J34" s="228"/>
      <c r="K34" s="227"/>
      <c r="L34" s="226">
        <f t="shared" si="2"/>
        <v>492</v>
      </c>
      <c r="M34" s="232">
        <f t="shared" si="3"/>
        <v>1.6483739837398375</v>
      </c>
      <c r="N34" s="231">
        <v>2361</v>
      </c>
      <c r="O34" s="227">
        <v>2321</v>
      </c>
      <c r="P34" s="228"/>
      <c r="Q34" s="227"/>
      <c r="R34" s="226">
        <f t="shared" si="4"/>
        <v>4682</v>
      </c>
      <c r="S34" s="230">
        <f t="shared" si="5"/>
        <v>0.0021721581472168355</v>
      </c>
      <c r="T34" s="229">
        <v>1228</v>
      </c>
      <c r="U34" s="227">
        <v>1013</v>
      </c>
      <c r="V34" s="228"/>
      <c r="W34" s="227"/>
      <c r="X34" s="226">
        <f t="shared" si="6"/>
        <v>2241</v>
      </c>
      <c r="Y34" s="225">
        <f t="shared" si="7"/>
        <v>1.0892458723784024</v>
      </c>
    </row>
    <row r="35" spans="1:25" ht="18.75" customHeight="1">
      <c r="A35" s="233" t="s">
        <v>189</v>
      </c>
      <c r="B35" s="231">
        <v>694</v>
      </c>
      <c r="C35" s="227">
        <v>532</v>
      </c>
      <c r="D35" s="228">
        <v>0</v>
      </c>
      <c r="E35" s="227">
        <v>0</v>
      </c>
      <c r="F35" s="226">
        <f t="shared" si="0"/>
        <v>1226</v>
      </c>
      <c r="G35" s="230">
        <f t="shared" si="1"/>
        <v>0.002344670369180398</v>
      </c>
      <c r="H35" s="229">
        <v>258</v>
      </c>
      <c r="I35" s="227">
        <v>575</v>
      </c>
      <c r="J35" s="228">
        <v>0</v>
      </c>
      <c r="K35" s="227">
        <v>0</v>
      </c>
      <c r="L35" s="226">
        <f t="shared" si="2"/>
        <v>833</v>
      </c>
      <c r="M35" s="232">
        <f t="shared" si="3"/>
        <v>0.4717887154861944</v>
      </c>
      <c r="N35" s="231">
        <v>2010</v>
      </c>
      <c r="O35" s="227">
        <v>2141</v>
      </c>
      <c r="P35" s="228">
        <v>0</v>
      </c>
      <c r="Q35" s="227">
        <v>0</v>
      </c>
      <c r="R35" s="226">
        <f t="shared" si="4"/>
        <v>4151</v>
      </c>
      <c r="S35" s="230">
        <f t="shared" si="5"/>
        <v>0.0019258070203112096</v>
      </c>
      <c r="T35" s="229">
        <v>2018</v>
      </c>
      <c r="U35" s="227">
        <v>2513</v>
      </c>
      <c r="V35" s="228">
        <v>0</v>
      </c>
      <c r="W35" s="227">
        <v>0</v>
      </c>
      <c r="X35" s="226">
        <f t="shared" si="6"/>
        <v>4531</v>
      </c>
      <c r="Y35" s="225">
        <f t="shared" si="7"/>
        <v>-0.08386669609357755</v>
      </c>
    </row>
    <row r="36" spans="1:25" ht="18.75" customHeight="1">
      <c r="A36" s="233" t="s">
        <v>190</v>
      </c>
      <c r="B36" s="231">
        <v>279</v>
      </c>
      <c r="C36" s="227">
        <v>444</v>
      </c>
      <c r="D36" s="228">
        <v>0</v>
      </c>
      <c r="E36" s="227">
        <v>0</v>
      </c>
      <c r="F36" s="226">
        <f t="shared" si="0"/>
        <v>723</v>
      </c>
      <c r="G36" s="230">
        <f t="shared" si="1"/>
        <v>0.0013827052829669068</v>
      </c>
      <c r="H36" s="229"/>
      <c r="I36" s="227"/>
      <c r="J36" s="228"/>
      <c r="K36" s="227"/>
      <c r="L36" s="226">
        <f t="shared" si="2"/>
        <v>0</v>
      </c>
      <c r="M36" s="232" t="str">
        <f t="shared" si="3"/>
        <v>         /0</v>
      </c>
      <c r="N36" s="231">
        <v>279</v>
      </c>
      <c r="O36" s="227">
        <v>444</v>
      </c>
      <c r="P36" s="228"/>
      <c r="Q36" s="227"/>
      <c r="R36" s="226">
        <f t="shared" si="4"/>
        <v>723</v>
      </c>
      <c r="S36" s="230">
        <f t="shared" si="5"/>
        <v>0.0003354272405890158</v>
      </c>
      <c r="T36" s="229"/>
      <c r="U36" s="227"/>
      <c r="V36" s="228"/>
      <c r="W36" s="227"/>
      <c r="X36" s="226">
        <f t="shared" si="6"/>
        <v>0</v>
      </c>
      <c r="Y36" s="225" t="str">
        <f t="shared" si="7"/>
        <v>         /0</v>
      </c>
    </row>
    <row r="37" spans="1:25" ht="18.75" customHeight="1">
      <c r="A37" s="233" t="s">
        <v>191</v>
      </c>
      <c r="B37" s="231">
        <v>203</v>
      </c>
      <c r="C37" s="227">
        <v>209</v>
      </c>
      <c r="D37" s="228">
        <v>0</v>
      </c>
      <c r="E37" s="227">
        <v>0</v>
      </c>
      <c r="F37" s="226">
        <f t="shared" si="0"/>
        <v>412</v>
      </c>
      <c r="G37" s="230">
        <f t="shared" si="1"/>
        <v>0.0007879316411927602</v>
      </c>
      <c r="H37" s="229"/>
      <c r="I37" s="227"/>
      <c r="J37" s="228">
        <v>135</v>
      </c>
      <c r="K37" s="227">
        <v>157</v>
      </c>
      <c r="L37" s="226">
        <f t="shared" si="2"/>
        <v>292</v>
      </c>
      <c r="M37" s="232">
        <f t="shared" si="3"/>
        <v>0.41095890410958913</v>
      </c>
      <c r="N37" s="231">
        <v>588</v>
      </c>
      <c r="O37" s="227">
        <v>590</v>
      </c>
      <c r="P37" s="228"/>
      <c r="Q37" s="227"/>
      <c r="R37" s="226">
        <f t="shared" si="4"/>
        <v>1178</v>
      </c>
      <c r="S37" s="230">
        <f t="shared" si="5"/>
        <v>0.0005465190724949663</v>
      </c>
      <c r="T37" s="229"/>
      <c r="U37" s="227"/>
      <c r="V37" s="228">
        <v>646</v>
      </c>
      <c r="W37" s="227">
        <v>623</v>
      </c>
      <c r="X37" s="226">
        <f t="shared" si="6"/>
        <v>1269</v>
      </c>
      <c r="Y37" s="225">
        <f t="shared" si="7"/>
        <v>-0.07171000788022064</v>
      </c>
    </row>
    <row r="38" spans="1:25" ht="18.75" customHeight="1">
      <c r="A38" s="233" t="s">
        <v>141</v>
      </c>
      <c r="B38" s="231">
        <v>0</v>
      </c>
      <c r="C38" s="227">
        <v>0</v>
      </c>
      <c r="D38" s="228">
        <v>23</v>
      </c>
      <c r="E38" s="227">
        <v>29</v>
      </c>
      <c r="F38" s="226">
        <f t="shared" si="0"/>
        <v>52</v>
      </c>
      <c r="G38" s="230">
        <f t="shared" si="1"/>
        <v>9.944768286898915E-05</v>
      </c>
      <c r="H38" s="229"/>
      <c r="I38" s="227"/>
      <c r="J38" s="228"/>
      <c r="K38" s="227"/>
      <c r="L38" s="226">
        <f t="shared" si="2"/>
        <v>0</v>
      </c>
      <c r="M38" s="232" t="str">
        <f t="shared" si="3"/>
        <v>         /0</v>
      </c>
      <c r="N38" s="231"/>
      <c r="O38" s="227"/>
      <c r="P38" s="228">
        <v>34</v>
      </c>
      <c r="Q38" s="227">
        <v>45</v>
      </c>
      <c r="R38" s="226">
        <f t="shared" si="4"/>
        <v>79</v>
      </c>
      <c r="S38" s="230">
        <f t="shared" si="5"/>
        <v>3.665110927597821E-05</v>
      </c>
      <c r="T38" s="229"/>
      <c r="U38" s="227"/>
      <c r="V38" s="228">
        <v>9</v>
      </c>
      <c r="W38" s="227">
        <v>5</v>
      </c>
      <c r="X38" s="226">
        <f t="shared" si="6"/>
        <v>14</v>
      </c>
      <c r="Y38" s="225" t="str">
        <f t="shared" si="7"/>
        <v>  *  </v>
      </c>
    </row>
    <row r="39" spans="1:25" ht="18.75" customHeight="1" thickBot="1">
      <c r="A39" s="224" t="s">
        <v>158</v>
      </c>
      <c r="B39" s="222">
        <v>0</v>
      </c>
      <c r="C39" s="218">
        <v>0</v>
      </c>
      <c r="D39" s="219">
        <v>37</v>
      </c>
      <c r="E39" s="218">
        <v>78</v>
      </c>
      <c r="F39" s="217">
        <f t="shared" si="0"/>
        <v>115</v>
      </c>
      <c r="G39" s="221">
        <f t="shared" si="1"/>
        <v>0.00021993237557564908</v>
      </c>
      <c r="H39" s="220">
        <v>12904</v>
      </c>
      <c r="I39" s="218">
        <v>9221</v>
      </c>
      <c r="J39" s="219">
        <v>84</v>
      </c>
      <c r="K39" s="218">
        <v>179</v>
      </c>
      <c r="L39" s="217">
        <f t="shared" si="2"/>
        <v>22388</v>
      </c>
      <c r="M39" s="223">
        <f t="shared" si="3"/>
        <v>-0.994863319635519</v>
      </c>
      <c r="N39" s="222">
        <v>0</v>
      </c>
      <c r="O39" s="218">
        <v>0</v>
      </c>
      <c r="P39" s="219">
        <v>2215</v>
      </c>
      <c r="Q39" s="218">
        <v>2334</v>
      </c>
      <c r="R39" s="217">
        <f t="shared" si="4"/>
        <v>4549</v>
      </c>
      <c r="S39" s="221">
        <f t="shared" si="5"/>
        <v>0.0021104543809674038</v>
      </c>
      <c r="T39" s="220">
        <v>64636</v>
      </c>
      <c r="U39" s="218">
        <v>37632</v>
      </c>
      <c r="V39" s="219">
        <v>867</v>
      </c>
      <c r="W39" s="218">
        <v>606</v>
      </c>
      <c r="X39" s="217">
        <f t="shared" si="6"/>
        <v>103741</v>
      </c>
      <c r="Y39" s="216">
        <f t="shared" si="7"/>
        <v>-0.9561504130478788</v>
      </c>
    </row>
    <row r="40" ht="16.5" thickTop="1">
      <c r="A40" s="215" t="s">
        <v>44</v>
      </c>
    </row>
    <row r="41" ht="15.75">
      <c r="A41" s="215" t="s">
        <v>43</v>
      </c>
    </row>
  </sheetData>
  <sheetProtection/>
  <mergeCells count="26">
    <mergeCell ref="H7:I7"/>
    <mergeCell ref="J7:K7"/>
    <mergeCell ref="L7:L8"/>
    <mergeCell ref="N7:O7"/>
    <mergeCell ref="P7:Q7"/>
    <mergeCell ref="T7:U7"/>
    <mergeCell ref="X1:Y1"/>
    <mergeCell ref="A3:Y3"/>
    <mergeCell ref="A5:A8"/>
    <mergeCell ref="G6:G8"/>
    <mergeCell ref="B6:F6"/>
    <mergeCell ref="Y6:Y8"/>
    <mergeCell ref="D7:E7"/>
    <mergeCell ref="B7:C7"/>
    <mergeCell ref="V7:W7"/>
    <mergeCell ref="A4:Y4"/>
    <mergeCell ref="N6:R6"/>
    <mergeCell ref="T6:X6"/>
    <mergeCell ref="M6:M8"/>
    <mergeCell ref="S6:S8"/>
    <mergeCell ref="B5:M5"/>
    <mergeCell ref="N5:Y5"/>
    <mergeCell ref="F7:F8"/>
    <mergeCell ref="H6:L6"/>
    <mergeCell ref="R7:R8"/>
    <mergeCell ref="X7:X8"/>
  </mergeCells>
  <conditionalFormatting sqref="Y40:Y65536 M40:M65536 Y3 M3 M5:M8 Y5:Y8">
    <cfRule type="cellIs" priority="3" dxfId="68" operator="lessThan" stopIfTrue="1">
      <formula>0</formula>
    </cfRule>
  </conditionalFormatting>
  <conditionalFormatting sqref="M9:M39 Y9:Y39">
    <cfRule type="cellIs" priority="4" dxfId="68" operator="lessThan" stopIfTrue="1">
      <formula>0</formula>
    </cfRule>
    <cfRule type="cellIs" priority="5" dxfId="70" operator="greaterThanOrEqual" stopIfTrue="1">
      <formula>0</formula>
    </cfRule>
  </conditionalFormatting>
  <conditionalFormatting sqref="G6:G8">
    <cfRule type="cellIs" priority="2" dxfId="68" operator="lessThan" stopIfTrue="1">
      <formula>0</formula>
    </cfRule>
  </conditionalFormatting>
  <conditionalFormatting sqref="S6:S8">
    <cfRule type="cellIs" priority="1" dxfId="68" operator="lessThan" stopIfTrue="1">
      <formula>0</formula>
    </cfRule>
  </conditionalFormatting>
  <hyperlinks>
    <hyperlink ref="X1:Y1" location="INDICE!A1" display="Volver al Indice"/>
  </hyperlinks>
  <printOptions/>
  <pageMargins left="0.2" right="0.22" top="0.54" bottom="0.1968503937007874" header="0.15748031496062992" footer="0.15748031496062992"/>
  <pageSetup horizontalDpi="600" verticalDpi="600" orientation="landscape" scale="77" r:id="rId1"/>
</worksheet>
</file>

<file path=xl/worksheets/sheet8.xml><?xml version="1.0" encoding="utf-8"?>
<worksheet xmlns="http://schemas.openxmlformats.org/spreadsheetml/2006/main" xmlns:r="http://schemas.openxmlformats.org/officeDocument/2006/relationships">
  <sheetPr>
    <tabColor indexed="30"/>
  </sheetPr>
  <dimension ref="A1:Y46"/>
  <sheetViews>
    <sheetView showGridLines="0" zoomScale="80" zoomScaleNormal="80" zoomScalePageLayoutView="0" workbookViewId="0" topLeftCell="A1">
      <selection activeCell="Z13" sqref="Z13"/>
    </sheetView>
  </sheetViews>
  <sheetFormatPr defaultColWidth="8.00390625" defaultRowHeight="15"/>
  <cols>
    <col min="1" max="1" width="24.8515625" style="214" customWidth="1"/>
    <col min="2" max="2" width="9.140625" style="214" customWidth="1"/>
    <col min="3" max="3" width="10.7109375" style="214" customWidth="1"/>
    <col min="4" max="4" width="8.57421875" style="214" bestFit="1" customWidth="1"/>
    <col min="5" max="5" width="10.57421875" style="214" bestFit="1" customWidth="1"/>
    <col min="6" max="6" width="10.140625" style="214" customWidth="1"/>
    <col min="7" max="7" width="11.28125" style="214" bestFit="1" customWidth="1"/>
    <col min="8" max="8" width="10.00390625" style="214" customWidth="1"/>
    <col min="9" max="9" width="10.421875" style="214" bestFit="1" customWidth="1"/>
    <col min="10" max="10" width="9.00390625" style="214" bestFit="1" customWidth="1"/>
    <col min="11" max="11" width="10.57421875" style="214" bestFit="1" customWidth="1"/>
    <col min="12" max="12" width="9.421875" style="214" customWidth="1"/>
    <col min="13" max="13" width="9.57421875" style="214" customWidth="1"/>
    <col min="14" max="15" width="12.421875" style="214" bestFit="1" customWidth="1"/>
    <col min="16" max="16" width="9.421875" style="214" customWidth="1"/>
    <col min="17" max="17" width="10.57421875" style="214" bestFit="1" customWidth="1"/>
    <col min="18" max="18" width="10.421875" style="214" bestFit="1" customWidth="1"/>
    <col min="19" max="19" width="11.28125" style="214" bestFit="1" customWidth="1"/>
    <col min="20" max="20" width="10.421875" style="214" bestFit="1" customWidth="1"/>
    <col min="21" max="21" width="10.28125" style="214" customWidth="1"/>
    <col min="22" max="22" width="9.421875" style="214" customWidth="1"/>
    <col min="23" max="23" width="10.28125" style="214" customWidth="1"/>
    <col min="24" max="24" width="10.57421875" style="214" customWidth="1"/>
    <col min="25" max="25" width="9.8515625" style="214" bestFit="1" customWidth="1"/>
    <col min="26" max="16384" width="8.00390625" style="214" customWidth="1"/>
  </cols>
  <sheetData>
    <row r="1" spans="24:25" ht="18.75" thickBot="1">
      <c r="X1" s="600" t="s">
        <v>28</v>
      </c>
      <c r="Y1" s="601"/>
    </row>
    <row r="2" ht="5.25" customHeight="1" thickBot="1"/>
    <row r="3" spans="1:25" ht="24.75" customHeight="1" thickTop="1">
      <c r="A3" s="602" t="s">
        <v>48</v>
      </c>
      <c r="B3" s="603"/>
      <c r="C3" s="603"/>
      <c r="D3" s="603"/>
      <c r="E3" s="603"/>
      <c r="F3" s="603"/>
      <c r="G3" s="603"/>
      <c r="H3" s="603"/>
      <c r="I3" s="603"/>
      <c r="J3" s="603"/>
      <c r="K3" s="603"/>
      <c r="L3" s="603"/>
      <c r="M3" s="603"/>
      <c r="N3" s="603"/>
      <c r="O3" s="603"/>
      <c r="P3" s="603"/>
      <c r="Q3" s="603"/>
      <c r="R3" s="603"/>
      <c r="S3" s="603"/>
      <c r="T3" s="603"/>
      <c r="U3" s="603"/>
      <c r="V3" s="603"/>
      <c r="W3" s="603"/>
      <c r="X3" s="603"/>
      <c r="Y3" s="604"/>
    </row>
    <row r="4" spans="1:25" ht="21" customHeight="1" thickBot="1">
      <c r="A4" s="623" t="s">
        <v>46</v>
      </c>
      <c r="B4" s="624"/>
      <c r="C4" s="624"/>
      <c r="D4" s="624"/>
      <c r="E4" s="624"/>
      <c r="F4" s="624"/>
      <c r="G4" s="624"/>
      <c r="H4" s="624"/>
      <c r="I4" s="624"/>
      <c r="J4" s="624"/>
      <c r="K4" s="624"/>
      <c r="L4" s="624"/>
      <c r="M4" s="624"/>
      <c r="N4" s="624"/>
      <c r="O4" s="624"/>
      <c r="P4" s="624"/>
      <c r="Q4" s="624"/>
      <c r="R4" s="624"/>
      <c r="S4" s="624"/>
      <c r="T4" s="624"/>
      <c r="U4" s="624"/>
      <c r="V4" s="624"/>
      <c r="W4" s="624"/>
      <c r="X4" s="624"/>
      <c r="Y4" s="625"/>
    </row>
    <row r="5" spans="1:25" s="260" customFormat="1" ht="19.5" customHeight="1" thickBot="1" thickTop="1">
      <c r="A5" s="619" t="s">
        <v>45</v>
      </c>
      <c r="B5" s="591" t="s">
        <v>37</v>
      </c>
      <c r="C5" s="592"/>
      <c r="D5" s="592"/>
      <c r="E5" s="592"/>
      <c r="F5" s="592"/>
      <c r="G5" s="592"/>
      <c r="H5" s="592"/>
      <c r="I5" s="592"/>
      <c r="J5" s="593"/>
      <c r="K5" s="593"/>
      <c r="L5" s="593"/>
      <c r="M5" s="594"/>
      <c r="N5" s="595" t="s">
        <v>36</v>
      </c>
      <c r="O5" s="592"/>
      <c r="P5" s="592"/>
      <c r="Q5" s="592"/>
      <c r="R5" s="592"/>
      <c r="S5" s="592"/>
      <c r="T5" s="592"/>
      <c r="U5" s="592"/>
      <c r="V5" s="592"/>
      <c r="W5" s="592"/>
      <c r="X5" s="592"/>
      <c r="Y5" s="594"/>
    </row>
    <row r="6" spans="1:25" s="259" customFormat="1" ht="26.25" customHeight="1" thickBot="1">
      <c r="A6" s="620"/>
      <c r="B6" s="598" t="s">
        <v>127</v>
      </c>
      <c r="C6" s="584"/>
      <c r="D6" s="584"/>
      <c r="E6" s="584"/>
      <c r="F6" s="599"/>
      <c r="G6" s="588" t="s">
        <v>35</v>
      </c>
      <c r="H6" s="598" t="s">
        <v>128</v>
      </c>
      <c r="I6" s="584"/>
      <c r="J6" s="584"/>
      <c r="K6" s="584"/>
      <c r="L6" s="599"/>
      <c r="M6" s="588" t="s">
        <v>34</v>
      </c>
      <c r="N6" s="583" t="s">
        <v>129</v>
      </c>
      <c r="O6" s="584"/>
      <c r="P6" s="584"/>
      <c r="Q6" s="584"/>
      <c r="R6" s="584"/>
      <c r="S6" s="588" t="s">
        <v>35</v>
      </c>
      <c r="T6" s="585" t="s">
        <v>130</v>
      </c>
      <c r="U6" s="586"/>
      <c r="V6" s="586"/>
      <c r="W6" s="586"/>
      <c r="X6" s="587"/>
      <c r="Y6" s="588" t="s">
        <v>34</v>
      </c>
    </row>
    <row r="7" spans="1:25" s="254" customFormat="1" ht="26.25" customHeight="1">
      <c r="A7" s="621"/>
      <c r="B7" s="611" t="s">
        <v>22</v>
      </c>
      <c r="C7" s="612"/>
      <c r="D7" s="609" t="s">
        <v>21</v>
      </c>
      <c r="E7" s="610"/>
      <c r="F7" s="596" t="s">
        <v>17</v>
      </c>
      <c r="G7" s="589"/>
      <c r="H7" s="611" t="s">
        <v>22</v>
      </c>
      <c r="I7" s="612"/>
      <c r="J7" s="609" t="s">
        <v>21</v>
      </c>
      <c r="K7" s="610"/>
      <c r="L7" s="596" t="s">
        <v>17</v>
      </c>
      <c r="M7" s="589"/>
      <c r="N7" s="612" t="s">
        <v>22</v>
      </c>
      <c r="O7" s="612"/>
      <c r="P7" s="617" t="s">
        <v>21</v>
      </c>
      <c r="Q7" s="612"/>
      <c r="R7" s="596" t="s">
        <v>17</v>
      </c>
      <c r="S7" s="589"/>
      <c r="T7" s="618" t="s">
        <v>22</v>
      </c>
      <c r="U7" s="610"/>
      <c r="V7" s="609" t="s">
        <v>21</v>
      </c>
      <c r="W7" s="613"/>
      <c r="X7" s="596" t="s">
        <v>17</v>
      </c>
      <c r="Y7" s="589"/>
    </row>
    <row r="8" spans="1:25" s="254" customFormat="1" ht="15.75" thickBot="1">
      <c r="A8" s="622"/>
      <c r="B8" s="257" t="s">
        <v>32</v>
      </c>
      <c r="C8" s="255" t="s">
        <v>31</v>
      </c>
      <c r="D8" s="256" t="s">
        <v>32</v>
      </c>
      <c r="E8" s="255" t="s">
        <v>31</v>
      </c>
      <c r="F8" s="597"/>
      <c r="G8" s="590"/>
      <c r="H8" s="257" t="s">
        <v>32</v>
      </c>
      <c r="I8" s="255" t="s">
        <v>31</v>
      </c>
      <c r="J8" s="256" t="s">
        <v>32</v>
      </c>
      <c r="K8" s="255" t="s">
        <v>31</v>
      </c>
      <c r="L8" s="597"/>
      <c r="M8" s="590"/>
      <c r="N8" s="257" t="s">
        <v>32</v>
      </c>
      <c r="O8" s="255" t="s">
        <v>31</v>
      </c>
      <c r="P8" s="256" t="s">
        <v>32</v>
      </c>
      <c r="Q8" s="255" t="s">
        <v>31</v>
      </c>
      <c r="R8" s="597"/>
      <c r="S8" s="590"/>
      <c r="T8" s="257" t="s">
        <v>32</v>
      </c>
      <c r="U8" s="255" t="s">
        <v>31</v>
      </c>
      <c r="V8" s="256" t="s">
        <v>32</v>
      </c>
      <c r="W8" s="255" t="s">
        <v>31</v>
      </c>
      <c r="X8" s="597"/>
      <c r="Y8" s="590"/>
    </row>
    <row r="9" spans="1:25" s="261" customFormat="1" ht="18" customHeight="1" thickBot="1" thickTop="1">
      <c r="A9" s="271" t="s">
        <v>24</v>
      </c>
      <c r="B9" s="270">
        <f>SUM(B10:B43)</f>
        <v>29851.353</v>
      </c>
      <c r="C9" s="264">
        <f>SUM(C10:C43)</f>
        <v>16788.540999999997</v>
      </c>
      <c r="D9" s="265">
        <f>SUM(D10:D43)</f>
        <v>6428.424999999999</v>
      </c>
      <c r="E9" s="264">
        <f>SUM(E10:E43)</f>
        <v>2510.1610000000005</v>
      </c>
      <c r="F9" s="263">
        <f aca="true" t="shared" si="0" ref="F9:F43">SUM(B9:E9)</f>
        <v>55578.48</v>
      </c>
      <c r="G9" s="267">
        <f aca="true" t="shared" si="1" ref="G9:G43">F9/$F$9</f>
        <v>1</v>
      </c>
      <c r="H9" s="266">
        <f>SUM(H10:H43)</f>
        <v>28187.766000000003</v>
      </c>
      <c r="I9" s="264">
        <f>SUM(I10:I43)</f>
        <v>16365.849999999995</v>
      </c>
      <c r="J9" s="265">
        <f>SUM(J10:J43)</f>
        <v>5513.469000000001</v>
      </c>
      <c r="K9" s="264">
        <f>SUM(K10:K43)</f>
        <v>1443.6750000000002</v>
      </c>
      <c r="L9" s="263">
        <f aca="true" t="shared" si="2" ref="L9:L43">SUM(H9:K9)</f>
        <v>51510.759999999995</v>
      </c>
      <c r="M9" s="269">
        <f aca="true" t="shared" si="3" ref="M9:M43">IF(ISERROR(F9/L9-1),"         /0",(F9/L9-1))</f>
        <v>0.07896835534944557</v>
      </c>
      <c r="N9" s="268">
        <f>SUM(N10:N43)</f>
        <v>100839.19899999994</v>
      </c>
      <c r="O9" s="264">
        <f>SUM(O10:O43)</f>
        <v>62587.903</v>
      </c>
      <c r="P9" s="265">
        <f>SUM(P10:P43)</f>
        <v>17670.246000000003</v>
      </c>
      <c r="Q9" s="264">
        <f>SUM(Q10:Q43)</f>
        <v>8624.053</v>
      </c>
      <c r="R9" s="263">
        <f aca="true" t="shared" si="4" ref="R9:R43">SUM(N9:Q9)</f>
        <v>189721.40099999995</v>
      </c>
      <c r="S9" s="267">
        <f aca="true" t="shared" si="5" ref="S9:S43">R9/$R$9</f>
        <v>1</v>
      </c>
      <c r="T9" s="266">
        <f>SUM(T10:T43)</f>
        <v>104470.721</v>
      </c>
      <c r="U9" s="264">
        <f>SUM(U10:U43)</f>
        <v>63008.495</v>
      </c>
      <c r="V9" s="265">
        <f>SUM(V10:V43)</f>
        <v>11608.006</v>
      </c>
      <c r="W9" s="264">
        <f>SUM(W10:W43)</f>
        <v>4478.147</v>
      </c>
      <c r="X9" s="263">
        <f aca="true" t="shared" si="6" ref="X9:X43">SUM(T9:W9)</f>
        <v>183565.369</v>
      </c>
      <c r="Y9" s="262">
        <f>IF(ISERROR(R9/X9-1),"         /0",(R9/X9-1))</f>
        <v>0.033535911667521345</v>
      </c>
    </row>
    <row r="10" spans="1:25" ht="18.75" customHeight="1" thickTop="1">
      <c r="A10" s="242" t="s">
        <v>192</v>
      </c>
      <c r="B10" s="240">
        <v>7651.700999999999</v>
      </c>
      <c r="C10" s="236">
        <v>2736.4809999999998</v>
      </c>
      <c r="D10" s="237">
        <v>1691.914</v>
      </c>
      <c r="E10" s="236">
        <v>783.632</v>
      </c>
      <c r="F10" s="235">
        <f t="shared" si="0"/>
        <v>12863.728</v>
      </c>
      <c r="G10" s="239">
        <f t="shared" si="1"/>
        <v>0.23145159781267854</v>
      </c>
      <c r="H10" s="238">
        <v>758.303</v>
      </c>
      <c r="I10" s="236">
        <v>324.657</v>
      </c>
      <c r="J10" s="237"/>
      <c r="K10" s="236"/>
      <c r="L10" s="235">
        <f t="shared" si="2"/>
        <v>1082.96</v>
      </c>
      <c r="M10" s="241">
        <f t="shared" si="3"/>
        <v>10.878303907808228</v>
      </c>
      <c r="N10" s="240">
        <v>20729.875</v>
      </c>
      <c r="O10" s="236">
        <v>7457.088</v>
      </c>
      <c r="P10" s="237">
        <v>1691.914</v>
      </c>
      <c r="Q10" s="236">
        <v>1291.0169999999998</v>
      </c>
      <c r="R10" s="235">
        <f t="shared" si="4"/>
        <v>31169.894</v>
      </c>
      <c r="S10" s="239">
        <f t="shared" si="5"/>
        <v>0.1642929782075561</v>
      </c>
      <c r="T10" s="238">
        <v>9248.951</v>
      </c>
      <c r="U10" s="236">
        <v>2937.525</v>
      </c>
      <c r="V10" s="237">
        <v>56.257</v>
      </c>
      <c r="W10" s="236">
        <v>607.808</v>
      </c>
      <c r="X10" s="235">
        <f t="shared" si="6"/>
        <v>12850.540999999997</v>
      </c>
      <c r="Y10" s="234">
        <f aca="true" t="shared" si="7" ref="Y10:Y43">IF(ISERROR(R10/X10-1),"         /0",IF(R10/X10&gt;5,"  *  ",(R10/X10-1)))</f>
        <v>1.4255705654726913</v>
      </c>
    </row>
    <row r="11" spans="1:25" ht="18.75" customHeight="1">
      <c r="A11" s="233" t="s">
        <v>164</v>
      </c>
      <c r="B11" s="231">
        <v>5109.807000000002</v>
      </c>
      <c r="C11" s="227">
        <v>4316.22</v>
      </c>
      <c r="D11" s="228">
        <v>0</v>
      </c>
      <c r="E11" s="227">
        <v>0</v>
      </c>
      <c r="F11" s="226">
        <f t="shared" si="0"/>
        <v>9426.027000000002</v>
      </c>
      <c r="G11" s="230">
        <f t="shared" si="1"/>
        <v>0.16959850287377418</v>
      </c>
      <c r="H11" s="229">
        <v>6759.114000000001</v>
      </c>
      <c r="I11" s="227">
        <v>5587.877000000001</v>
      </c>
      <c r="J11" s="228"/>
      <c r="K11" s="227"/>
      <c r="L11" s="226">
        <f t="shared" si="2"/>
        <v>12346.991000000002</v>
      </c>
      <c r="M11" s="232">
        <f t="shared" si="3"/>
        <v>-0.2365729431567577</v>
      </c>
      <c r="N11" s="231">
        <v>17561.295</v>
      </c>
      <c r="O11" s="227">
        <v>16572.652</v>
      </c>
      <c r="P11" s="228"/>
      <c r="Q11" s="227"/>
      <c r="R11" s="226">
        <f t="shared" si="4"/>
        <v>34133.947</v>
      </c>
      <c r="S11" s="230">
        <f t="shared" si="5"/>
        <v>0.17991616559905124</v>
      </c>
      <c r="T11" s="229">
        <v>23756.147000000004</v>
      </c>
      <c r="U11" s="227">
        <v>20571.863999999998</v>
      </c>
      <c r="V11" s="228"/>
      <c r="W11" s="227"/>
      <c r="X11" s="226">
        <f t="shared" si="6"/>
        <v>44328.011</v>
      </c>
      <c r="Y11" s="225">
        <f t="shared" si="7"/>
        <v>-0.2299689016049017</v>
      </c>
    </row>
    <row r="12" spans="1:25" ht="18.75" customHeight="1">
      <c r="A12" s="233" t="s">
        <v>193</v>
      </c>
      <c r="B12" s="231">
        <v>3440.687</v>
      </c>
      <c r="C12" s="227">
        <v>2145.0819999999994</v>
      </c>
      <c r="D12" s="228">
        <v>0</v>
      </c>
      <c r="E12" s="227">
        <v>0</v>
      </c>
      <c r="F12" s="226">
        <f t="shared" si="0"/>
        <v>5585.768999999999</v>
      </c>
      <c r="G12" s="230">
        <f t="shared" si="1"/>
        <v>0.10050237070175361</v>
      </c>
      <c r="H12" s="229">
        <v>3103.494</v>
      </c>
      <c r="I12" s="227">
        <v>2000.996</v>
      </c>
      <c r="J12" s="228"/>
      <c r="K12" s="227"/>
      <c r="L12" s="226">
        <f t="shared" si="2"/>
        <v>5104.49</v>
      </c>
      <c r="M12" s="232">
        <f t="shared" si="3"/>
        <v>0.09428542322543487</v>
      </c>
      <c r="N12" s="231">
        <v>12846.144999999999</v>
      </c>
      <c r="O12" s="227">
        <v>8893.053999999998</v>
      </c>
      <c r="P12" s="228"/>
      <c r="Q12" s="227"/>
      <c r="R12" s="226">
        <f t="shared" si="4"/>
        <v>21739.198999999997</v>
      </c>
      <c r="S12" s="230">
        <f t="shared" si="5"/>
        <v>0.11458485381941703</v>
      </c>
      <c r="T12" s="229">
        <v>12825.773</v>
      </c>
      <c r="U12" s="227">
        <v>8437.592999999999</v>
      </c>
      <c r="V12" s="228"/>
      <c r="W12" s="227"/>
      <c r="X12" s="226">
        <f t="shared" si="6"/>
        <v>21263.365999999998</v>
      </c>
      <c r="Y12" s="225">
        <f t="shared" si="7"/>
        <v>0.0223780656364565</v>
      </c>
    </row>
    <row r="13" spans="1:25" ht="18.75" customHeight="1">
      <c r="A13" s="233" t="s">
        <v>133</v>
      </c>
      <c r="B13" s="231">
        <v>1852.5760000000002</v>
      </c>
      <c r="C13" s="227">
        <v>1277.088</v>
      </c>
      <c r="D13" s="228">
        <v>1.552</v>
      </c>
      <c r="E13" s="227">
        <v>0</v>
      </c>
      <c r="F13" s="226">
        <f t="shared" si="0"/>
        <v>3131.2160000000003</v>
      </c>
      <c r="G13" s="230">
        <f t="shared" si="1"/>
        <v>0.05633864042341569</v>
      </c>
      <c r="H13" s="229">
        <v>2111.289</v>
      </c>
      <c r="I13" s="227">
        <v>1802.9820000000002</v>
      </c>
      <c r="J13" s="228">
        <v>10.34</v>
      </c>
      <c r="K13" s="227">
        <v>0.001</v>
      </c>
      <c r="L13" s="226">
        <f t="shared" si="2"/>
        <v>3924.612000000001</v>
      </c>
      <c r="M13" s="232">
        <f t="shared" si="3"/>
        <v>-0.20215909241474073</v>
      </c>
      <c r="N13" s="231">
        <v>6521.971000000001</v>
      </c>
      <c r="O13" s="227">
        <v>4687.115999999999</v>
      </c>
      <c r="P13" s="228">
        <v>15.929999999999998</v>
      </c>
      <c r="Q13" s="227">
        <v>9.764999999999999</v>
      </c>
      <c r="R13" s="226">
        <f t="shared" si="4"/>
        <v>11234.782</v>
      </c>
      <c r="S13" s="230">
        <f t="shared" si="5"/>
        <v>0.059217262474252984</v>
      </c>
      <c r="T13" s="229">
        <v>8025.080999999998</v>
      </c>
      <c r="U13" s="227">
        <v>6656.867</v>
      </c>
      <c r="V13" s="228">
        <v>16.767999999999997</v>
      </c>
      <c r="W13" s="227">
        <v>0.596</v>
      </c>
      <c r="X13" s="226">
        <f t="shared" si="6"/>
        <v>14699.311999999998</v>
      </c>
      <c r="Y13" s="225">
        <f t="shared" si="7"/>
        <v>-0.2356933440150124</v>
      </c>
    </row>
    <row r="14" spans="1:25" ht="18.75" customHeight="1">
      <c r="A14" s="233" t="s">
        <v>161</v>
      </c>
      <c r="B14" s="231">
        <v>1676.5769999999998</v>
      </c>
      <c r="C14" s="227">
        <v>1206.689</v>
      </c>
      <c r="D14" s="228">
        <v>0</v>
      </c>
      <c r="E14" s="227">
        <v>0</v>
      </c>
      <c r="F14" s="226">
        <f t="shared" si="0"/>
        <v>2883.2659999999996</v>
      </c>
      <c r="G14" s="230">
        <f t="shared" si="1"/>
        <v>0.05187738131737319</v>
      </c>
      <c r="H14" s="229">
        <v>1444.054</v>
      </c>
      <c r="I14" s="227">
        <v>1030.431</v>
      </c>
      <c r="J14" s="228"/>
      <c r="K14" s="227"/>
      <c r="L14" s="226">
        <f t="shared" si="2"/>
        <v>2474.485</v>
      </c>
      <c r="M14" s="232">
        <f t="shared" si="3"/>
        <v>0.165198415023732</v>
      </c>
      <c r="N14" s="231">
        <v>7842.182000000001</v>
      </c>
      <c r="O14" s="227">
        <v>5096.088</v>
      </c>
      <c r="P14" s="228"/>
      <c r="Q14" s="227"/>
      <c r="R14" s="226">
        <f t="shared" si="4"/>
        <v>12938.27</v>
      </c>
      <c r="S14" s="230">
        <f t="shared" si="5"/>
        <v>0.06819615463413115</v>
      </c>
      <c r="T14" s="229">
        <v>5647.025</v>
      </c>
      <c r="U14" s="227">
        <v>4115.857</v>
      </c>
      <c r="V14" s="228"/>
      <c r="W14" s="227"/>
      <c r="X14" s="226">
        <f t="shared" si="6"/>
        <v>9762.882</v>
      </c>
      <c r="Y14" s="225">
        <f t="shared" si="7"/>
        <v>0.32525108876661646</v>
      </c>
    </row>
    <row r="15" spans="1:25" ht="18.75" customHeight="1">
      <c r="A15" s="233" t="s">
        <v>194</v>
      </c>
      <c r="B15" s="231">
        <v>0</v>
      </c>
      <c r="C15" s="227">
        <v>0</v>
      </c>
      <c r="D15" s="228">
        <v>1654.696</v>
      </c>
      <c r="E15" s="227">
        <v>1225.0900000000001</v>
      </c>
      <c r="F15" s="226">
        <f t="shared" si="0"/>
        <v>2879.786</v>
      </c>
      <c r="G15" s="230">
        <f t="shared" si="1"/>
        <v>0.05181476715448137</v>
      </c>
      <c r="H15" s="229"/>
      <c r="I15" s="227"/>
      <c r="J15" s="228"/>
      <c r="K15" s="227">
        <v>13.069</v>
      </c>
      <c r="L15" s="226">
        <f t="shared" si="2"/>
        <v>13.069</v>
      </c>
      <c r="M15" s="232" t="s">
        <v>51</v>
      </c>
      <c r="N15" s="231"/>
      <c r="O15" s="227"/>
      <c r="P15" s="228">
        <v>4909.099</v>
      </c>
      <c r="Q15" s="227">
        <v>4457.052</v>
      </c>
      <c r="R15" s="226">
        <f t="shared" si="4"/>
        <v>9366.151</v>
      </c>
      <c r="S15" s="230">
        <f t="shared" si="5"/>
        <v>0.04936792028011643</v>
      </c>
      <c r="T15" s="229"/>
      <c r="U15" s="227"/>
      <c r="V15" s="228"/>
      <c r="W15" s="227">
        <v>13.069</v>
      </c>
      <c r="X15" s="226">
        <f t="shared" si="6"/>
        <v>13.069</v>
      </c>
      <c r="Y15" s="225" t="str">
        <f t="shared" si="7"/>
        <v>  *  </v>
      </c>
    </row>
    <row r="16" spans="1:25" ht="18.75" customHeight="1">
      <c r="A16" s="233" t="s">
        <v>195</v>
      </c>
      <c r="B16" s="231">
        <v>0</v>
      </c>
      <c r="C16" s="227">
        <v>0</v>
      </c>
      <c r="D16" s="228">
        <v>2172.141</v>
      </c>
      <c r="E16" s="227">
        <v>416.634</v>
      </c>
      <c r="F16" s="226">
        <f t="shared" si="0"/>
        <v>2588.775</v>
      </c>
      <c r="G16" s="230">
        <f t="shared" si="1"/>
        <v>0.04657872975295474</v>
      </c>
      <c r="H16" s="229"/>
      <c r="I16" s="227"/>
      <c r="J16" s="228">
        <v>3424.443</v>
      </c>
      <c r="K16" s="227">
        <v>762.532</v>
      </c>
      <c r="L16" s="226">
        <f t="shared" si="2"/>
        <v>4186.975</v>
      </c>
      <c r="M16" s="232">
        <f t="shared" si="3"/>
        <v>-0.3817075573654011</v>
      </c>
      <c r="N16" s="231"/>
      <c r="O16" s="227"/>
      <c r="P16" s="228">
        <v>7024.7970000000005</v>
      </c>
      <c r="Q16" s="227">
        <v>1524.946</v>
      </c>
      <c r="R16" s="226">
        <f t="shared" si="4"/>
        <v>8549.743</v>
      </c>
      <c r="S16" s="230">
        <f t="shared" si="5"/>
        <v>0.04506472625088828</v>
      </c>
      <c r="T16" s="229"/>
      <c r="U16" s="227"/>
      <c r="V16" s="228">
        <v>7126.702</v>
      </c>
      <c r="W16" s="227">
        <v>2133.1800000000003</v>
      </c>
      <c r="X16" s="226">
        <f t="shared" si="6"/>
        <v>9259.882000000001</v>
      </c>
      <c r="Y16" s="225">
        <f t="shared" si="7"/>
        <v>-0.07668985414716956</v>
      </c>
    </row>
    <row r="17" spans="1:25" ht="18.75" customHeight="1">
      <c r="A17" s="233" t="s">
        <v>196</v>
      </c>
      <c r="B17" s="231">
        <v>2012.386</v>
      </c>
      <c r="C17" s="227">
        <v>478.216</v>
      </c>
      <c r="D17" s="228">
        <v>0</v>
      </c>
      <c r="E17" s="227">
        <v>0</v>
      </c>
      <c r="F17" s="226">
        <f t="shared" si="0"/>
        <v>2490.602</v>
      </c>
      <c r="G17" s="230">
        <f t="shared" si="1"/>
        <v>0.04481234463411018</v>
      </c>
      <c r="H17" s="229">
        <v>2041.752</v>
      </c>
      <c r="I17" s="227">
        <v>569.1850000000001</v>
      </c>
      <c r="J17" s="228"/>
      <c r="K17" s="227"/>
      <c r="L17" s="226">
        <f t="shared" si="2"/>
        <v>2610.937</v>
      </c>
      <c r="M17" s="232">
        <f t="shared" si="3"/>
        <v>-0.04608881792245467</v>
      </c>
      <c r="N17" s="231">
        <v>6982.629000000001</v>
      </c>
      <c r="O17" s="227">
        <v>2089.898</v>
      </c>
      <c r="P17" s="228"/>
      <c r="Q17" s="227"/>
      <c r="R17" s="226">
        <f t="shared" si="4"/>
        <v>9072.527000000002</v>
      </c>
      <c r="S17" s="230">
        <f t="shared" si="5"/>
        <v>0.04782026145801023</v>
      </c>
      <c r="T17" s="229">
        <v>2768.281</v>
      </c>
      <c r="U17" s="227">
        <v>828.5060000000001</v>
      </c>
      <c r="V17" s="228"/>
      <c r="W17" s="227"/>
      <c r="X17" s="226">
        <f t="shared" si="6"/>
        <v>3596.7870000000003</v>
      </c>
      <c r="Y17" s="225">
        <f t="shared" si="7"/>
        <v>1.522397628772569</v>
      </c>
    </row>
    <row r="18" spans="1:25" ht="18.75" customHeight="1">
      <c r="A18" s="233" t="s">
        <v>197</v>
      </c>
      <c r="B18" s="231">
        <v>1498.027</v>
      </c>
      <c r="C18" s="227">
        <v>694.346</v>
      </c>
      <c r="D18" s="228">
        <v>0</v>
      </c>
      <c r="E18" s="227">
        <v>0</v>
      </c>
      <c r="F18" s="226">
        <f t="shared" si="0"/>
        <v>2192.373</v>
      </c>
      <c r="G18" s="230">
        <f t="shared" si="1"/>
        <v>0.03944643682230964</v>
      </c>
      <c r="H18" s="229">
        <v>1311.1339999999998</v>
      </c>
      <c r="I18" s="227">
        <v>640.684</v>
      </c>
      <c r="J18" s="228"/>
      <c r="K18" s="227"/>
      <c r="L18" s="226">
        <f t="shared" si="2"/>
        <v>1951.8179999999998</v>
      </c>
      <c r="M18" s="232">
        <f t="shared" si="3"/>
        <v>0.12324663467597907</v>
      </c>
      <c r="N18" s="231">
        <v>5599.771000000001</v>
      </c>
      <c r="O18" s="227">
        <v>3237.025</v>
      </c>
      <c r="P18" s="228"/>
      <c r="Q18" s="227"/>
      <c r="R18" s="226">
        <f t="shared" si="4"/>
        <v>8836.796</v>
      </c>
      <c r="S18" s="230">
        <f t="shared" si="5"/>
        <v>0.04657775007680869</v>
      </c>
      <c r="T18" s="229">
        <v>4397.337</v>
      </c>
      <c r="U18" s="227">
        <v>2568.9669999999996</v>
      </c>
      <c r="V18" s="228"/>
      <c r="W18" s="227"/>
      <c r="X18" s="226">
        <f t="shared" si="6"/>
        <v>6966.304</v>
      </c>
      <c r="Y18" s="225">
        <f t="shared" si="7"/>
        <v>0.2685056523516631</v>
      </c>
    </row>
    <row r="19" spans="1:25" ht="18.75" customHeight="1">
      <c r="A19" s="233" t="s">
        <v>198</v>
      </c>
      <c r="B19" s="231">
        <v>1363.3540000000003</v>
      </c>
      <c r="C19" s="227">
        <v>746.9250000000001</v>
      </c>
      <c r="D19" s="228">
        <v>0</v>
      </c>
      <c r="E19" s="227">
        <v>0</v>
      </c>
      <c r="F19" s="226">
        <f t="shared" si="0"/>
        <v>2110.2790000000005</v>
      </c>
      <c r="G19" s="230">
        <f t="shared" si="1"/>
        <v>0.037969354325631074</v>
      </c>
      <c r="H19" s="229">
        <v>1563.85</v>
      </c>
      <c r="I19" s="227">
        <v>756.786</v>
      </c>
      <c r="J19" s="228"/>
      <c r="K19" s="227"/>
      <c r="L19" s="226">
        <f t="shared" si="2"/>
        <v>2320.636</v>
      </c>
      <c r="M19" s="232">
        <f t="shared" si="3"/>
        <v>-0.09064627110843726</v>
      </c>
      <c r="N19" s="231">
        <v>5480.294000000001</v>
      </c>
      <c r="O19" s="227">
        <v>3108.8730000000005</v>
      </c>
      <c r="P19" s="228"/>
      <c r="Q19" s="227"/>
      <c r="R19" s="226">
        <f t="shared" si="4"/>
        <v>8589.167000000001</v>
      </c>
      <c r="S19" s="230">
        <f t="shared" si="5"/>
        <v>0.045272525686229796</v>
      </c>
      <c r="T19" s="229">
        <v>6802.061999999999</v>
      </c>
      <c r="U19" s="227">
        <v>2953.0649999999996</v>
      </c>
      <c r="V19" s="228"/>
      <c r="W19" s="227"/>
      <c r="X19" s="226">
        <f t="shared" si="6"/>
        <v>9755.126999999999</v>
      </c>
      <c r="Y19" s="225">
        <f t="shared" si="7"/>
        <v>-0.11952279042599834</v>
      </c>
    </row>
    <row r="20" spans="1:25" ht="18.75" customHeight="1">
      <c r="A20" s="233" t="s">
        <v>199</v>
      </c>
      <c r="B20" s="231">
        <v>1492.777</v>
      </c>
      <c r="C20" s="227">
        <v>93.239</v>
      </c>
      <c r="D20" s="228">
        <v>0</v>
      </c>
      <c r="E20" s="227">
        <v>0</v>
      </c>
      <c r="F20" s="226">
        <f t="shared" si="0"/>
        <v>1586.016</v>
      </c>
      <c r="G20" s="230">
        <f t="shared" si="1"/>
        <v>0.028536512693402193</v>
      </c>
      <c r="H20" s="229">
        <v>1022.2579999999999</v>
      </c>
      <c r="I20" s="227">
        <v>11.243</v>
      </c>
      <c r="J20" s="228"/>
      <c r="K20" s="227"/>
      <c r="L20" s="226">
        <f t="shared" si="2"/>
        <v>1033.501</v>
      </c>
      <c r="M20" s="232">
        <f t="shared" si="3"/>
        <v>0.5346051914802212</v>
      </c>
      <c r="N20" s="231">
        <v>3436.9759999999997</v>
      </c>
      <c r="O20" s="227">
        <v>214.138</v>
      </c>
      <c r="P20" s="228"/>
      <c r="Q20" s="227"/>
      <c r="R20" s="226">
        <f t="shared" si="4"/>
        <v>3651.1139999999996</v>
      </c>
      <c r="S20" s="230">
        <f t="shared" si="5"/>
        <v>0.019244608045035468</v>
      </c>
      <c r="T20" s="229">
        <v>2337.757</v>
      </c>
      <c r="U20" s="227">
        <v>124.21600000000001</v>
      </c>
      <c r="V20" s="228"/>
      <c r="W20" s="227"/>
      <c r="X20" s="226">
        <f t="shared" si="6"/>
        <v>2461.973</v>
      </c>
      <c r="Y20" s="225">
        <f t="shared" si="7"/>
        <v>0.4830032660796848</v>
      </c>
    </row>
    <row r="21" spans="1:25" ht="18.75" customHeight="1">
      <c r="A21" s="233" t="s">
        <v>159</v>
      </c>
      <c r="B21" s="231">
        <v>625.878</v>
      </c>
      <c r="C21" s="227">
        <v>412.18600000000004</v>
      </c>
      <c r="D21" s="228">
        <v>0</v>
      </c>
      <c r="E21" s="227">
        <v>0</v>
      </c>
      <c r="F21" s="226">
        <f t="shared" si="0"/>
        <v>1038.064</v>
      </c>
      <c r="G21" s="230">
        <f t="shared" si="1"/>
        <v>0.01867744493912032</v>
      </c>
      <c r="H21" s="229">
        <v>361.73799999999994</v>
      </c>
      <c r="I21" s="227">
        <v>321.46299999999997</v>
      </c>
      <c r="J21" s="228"/>
      <c r="K21" s="227"/>
      <c r="L21" s="226">
        <f t="shared" si="2"/>
        <v>683.2009999999999</v>
      </c>
      <c r="M21" s="232">
        <f t="shared" si="3"/>
        <v>0.5194122959421901</v>
      </c>
      <c r="N21" s="231">
        <v>2047.201</v>
      </c>
      <c r="O21" s="227">
        <v>1274.368</v>
      </c>
      <c r="P21" s="228"/>
      <c r="Q21" s="227"/>
      <c r="R21" s="226">
        <f t="shared" si="4"/>
        <v>3321.569</v>
      </c>
      <c r="S21" s="230">
        <f t="shared" si="5"/>
        <v>0.017507613703527315</v>
      </c>
      <c r="T21" s="229">
        <v>1533.2669999999996</v>
      </c>
      <c r="U21" s="227">
        <v>1254.7860000000003</v>
      </c>
      <c r="V21" s="228"/>
      <c r="W21" s="227"/>
      <c r="X21" s="226">
        <f t="shared" si="6"/>
        <v>2788.053</v>
      </c>
      <c r="Y21" s="225">
        <f t="shared" si="7"/>
        <v>0.1913579117757087</v>
      </c>
    </row>
    <row r="22" spans="1:25" ht="18.75" customHeight="1">
      <c r="A22" s="233" t="s">
        <v>200</v>
      </c>
      <c r="B22" s="231">
        <v>605.938</v>
      </c>
      <c r="C22" s="227">
        <v>264.759</v>
      </c>
      <c r="D22" s="228">
        <v>0</v>
      </c>
      <c r="E22" s="227">
        <v>0</v>
      </c>
      <c r="F22" s="226">
        <f t="shared" si="0"/>
        <v>870.697</v>
      </c>
      <c r="G22" s="230">
        <f t="shared" si="1"/>
        <v>0.015666081548109986</v>
      </c>
      <c r="H22" s="229">
        <v>375.615</v>
      </c>
      <c r="I22" s="227">
        <v>231.51600000000002</v>
      </c>
      <c r="J22" s="228"/>
      <c r="K22" s="227"/>
      <c r="L22" s="226">
        <f t="shared" si="2"/>
        <v>607.1310000000001</v>
      </c>
      <c r="M22" s="232">
        <f t="shared" si="3"/>
        <v>0.43411718393559195</v>
      </c>
      <c r="N22" s="231">
        <v>1931.7910000000002</v>
      </c>
      <c r="O22" s="227">
        <v>1054.344</v>
      </c>
      <c r="P22" s="228"/>
      <c r="Q22" s="227"/>
      <c r="R22" s="226">
        <f t="shared" si="4"/>
        <v>2986.135</v>
      </c>
      <c r="S22" s="230">
        <f t="shared" si="5"/>
        <v>0.015739579110529554</v>
      </c>
      <c r="T22" s="229">
        <v>1661.157</v>
      </c>
      <c r="U22" s="227">
        <v>867.7869999999998</v>
      </c>
      <c r="V22" s="228"/>
      <c r="W22" s="227"/>
      <c r="X22" s="226">
        <f t="shared" si="6"/>
        <v>2528.9439999999995</v>
      </c>
      <c r="Y22" s="225">
        <f t="shared" si="7"/>
        <v>0.18078336254183602</v>
      </c>
    </row>
    <row r="23" spans="1:25" ht="18.75" customHeight="1">
      <c r="A23" s="233" t="s">
        <v>169</v>
      </c>
      <c r="B23" s="231">
        <v>196.828</v>
      </c>
      <c r="C23" s="227">
        <v>564.483</v>
      </c>
      <c r="D23" s="228">
        <v>0</v>
      </c>
      <c r="E23" s="227">
        <v>0</v>
      </c>
      <c r="F23" s="226">
        <f t="shared" si="0"/>
        <v>761.3109999999999</v>
      </c>
      <c r="G23" s="230">
        <f t="shared" si="1"/>
        <v>0.013697945679694729</v>
      </c>
      <c r="H23" s="229">
        <v>210.351</v>
      </c>
      <c r="I23" s="227">
        <v>339.71</v>
      </c>
      <c r="J23" s="228"/>
      <c r="K23" s="227"/>
      <c r="L23" s="226">
        <f t="shared" si="2"/>
        <v>550.0609999999999</v>
      </c>
      <c r="M23" s="232">
        <f t="shared" si="3"/>
        <v>0.38404831464146705</v>
      </c>
      <c r="N23" s="231">
        <v>760.637</v>
      </c>
      <c r="O23" s="227">
        <v>2036.7169999999999</v>
      </c>
      <c r="P23" s="228"/>
      <c r="Q23" s="227"/>
      <c r="R23" s="226">
        <f t="shared" si="4"/>
        <v>2797.354</v>
      </c>
      <c r="S23" s="230">
        <f t="shared" si="5"/>
        <v>0.014744535857607337</v>
      </c>
      <c r="T23" s="229">
        <v>639.3580000000001</v>
      </c>
      <c r="U23" s="227">
        <v>1292.5929999999998</v>
      </c>
      <c r="V23" s="228"/>
      <c r="W23" s="227"/>
      <c r="X23" s="226">
        <f t="shared" si="6"/>
        <v>1931.951</v>
      </c>
      <c r="Y23" s="225">
        <f t="shared" si="7"/>
        <v>0.44794252028131143</v>
      </c>
    </row>
    <row r="24" spans="1:25" ht="18.75" customHeight="1">
      <c r="A24" s="233" t="s">
        <v>201</v>
      </c>
      <c r="B24" s="231">
        <v>0</v>
      </c>
      <c r="C24" s="227">
        <v>0</v>
      </c>
      <c r="D24" s="228">
        <v>551.319</v>
      </c>
      <c r="E24" s="227">
        <v>58.57</v>
      </c>
      <c r="F24" s="226">
        <f t="shared" si="0"/>
        <v>609.889</v>
      </c>
      <c r="G24" s="230">
        <f t="shared" si="1"/>
        <v>0.01097347390572754</v>
      </c>
      <c r="H24" s="229"/>
      <c r="I24" s="227"/>
      <c r="J24" s="228">
        <v>1714.6399999999999</v>
      </c>
      <c r="K24" s="227">
        <v>457.064</v>
      </c>
      <c r="L24" s="226">
        <f t="shared" si="2"/>
        <v>2171.7039999999997</v>
      </c>
      <c r="M24" s="232">
        <f t="shared" si="3"/>
        <v>-0.7191656874049133</v>
      </c>
      <c r="N24" s="231"/>
      <c r="O24" s="227"/>
      <c r="P24" s="228">
        <v>2865.1</v>
      </c>
      <c r="Q24" s="227">
        <v>1215.2859999999998</v>
      </c>
      <c r="R24" s="226">
        <f t="shared" si="4"/>
        <v>4080.3859999999995</v>
      </c>
      <c r="S24" s="230">
        <f t="shared" si="5"/>
        <v>0.021507252099619487</v>
      </c>
      <c r="T24" s="229"/>
      <c r="U24" s="227"/>
      <c r="V24" s="228">
        <v>1714.6399999999999</v>
      </c>
      <c r="W24" s="227">
        <v>457.064</v>
      </c>
      <c r="X24" s="226">
        <f t="shared" si="6"/>
        <v>2171.7039999999997</v>
      </c>
      <c r="Y24" s="225">
        <f t="shared" si="7"/>
        <v>0.8788868096204638</v>
      </c>
    </row>
    <row r="25" spans="1:25" ht="18.75" customHeight="1">
      <c r="A25" s="233" t="s">
        <v>202</v>
      </c>
      <c r="B25" s="231">
        <v>323.31</v>
      </c>
      <c r="C25" s="227">
        <v>204.337</v>
      </c>
      <c r="D25" s="228">
        <v>0</v>
      </c>
      <c r="E25" s="227">
        <v>0</v>
      </c>
      <c r="F25" s="226">
        <f t="shared" si="0"/>
        <v>527.6469999999999</v>
      </c>
      <c r="G25" s="230">
        <f t="shared" si="1"/>
        <v>0.009493728507868511</v>
      </c>
      <c r="H25" s="229">
        <v>443.717</v>
      </c>
      <c r="I25" s="227">
        <v>138.426</v>
      </c>
      <c r="J25" s="228"/>
      <c r="K25" s="227"/>
      <c r="L25" s="226">
        <f t="shared" si="2"/>
        <v>582.143</v>
      </c>
      <c r="M25" s="232">
        <f t="shared" si="3"/>
        <v>-0.09361273776374546</v>
      </c>
      <c r="N25" s="231">
        <v>1220.728</v>
      </c>
      <c r="O25" s="227">
        <v>590.3389999999999</v>
      </c>
      <c r="P25" s="228"/>
      <c r="Q25" s="227"/>
      <c r="R25" s="226">
        <f t="shared" si="4"/>
        <v>1811.067</v>
      </c>
      <c r="S25" s="230">
        <f t="shared" si="5"/>
        <v>0.009545928874940157</v>
      </c>
      <c r="T25" s="229">
        <v>1418.29</v>
      </c>
      <c r="U25" s="227">
        <v>549.279</v>
      </c>
      <c r="V25" s="228"/>
      <c r="W25" s="227"/>
      <c r="X25" s="226">
        <f t="shared" si="6"/>
        <v>1967.569</v>
      </c>
      <c r="Y25" s="225">
        <f t="shared" si="7"/>
        <v>-0.07954079374090561</v>
      </c>
    </row>
    <row r="26" spans="1:25" ht="18.75" customHeight="1">
      <c r="A26" s="233" t="s">
        <v>135</v>
      </c>
      <c r="B26" s="231">
        <v>316.998</v>
      </c>
      <c r="C26" s="227">
        <v>126.664</v>
      </c>
      <c r="D26" s="228">
        <v>0.401</v>
      </c>
      <c r="E26" s="227">
        <v>0.093</v>
      </c>
      <c r="F26" s="226">
        <f t="shared" si="0"/>
        <v>444.156</v>
      </c>
      <c r="G26" s="230">
        <f t="shared" si="1"/>
        <v>0.007991510383155494</v>
      </c>
      <c r="H26" s="229">
        <v>209.88299999999998</v>
      </c>
      <c r="I26" s="227">
        <v>74.167</v>
      </c>
      <c r="J26" s="228"/>
      <c r="K26" s="227">
        <v>0</v>
      </c>
      <c r="L26" s="226">
        <f t="shared" si="2"/>
        <v>284.04999999999995</v>
      </c>
      <c r="M26" s="232">
        <f t="shared" si="3"/>
        <v>0.5636542862172156</v>
      </c>
      <c r="N26" s="231">
        <v>1243.131</v>
      </c>
      <c r="O26" s="227">
        <v>442.6670000000001</v>
      </c>
      <c r="P26" s="228">
        <v>0.7709999999999999</v>
      </c>
      <c r="Q26" s="227">
        <v>0.093</v>
      </c>
      <c r="R26" s="226">
        <f t="shared" si="4"/>
        <v>1686.6620000000003</v>
      </c>
      <c r="S26" s="230">
        <f t="shared" si="5"/>
        <v>0.008890204221083105</v>
      </c>
      <c r="T26" s="229">
        <v>640.6100000000001</v>
      </c>
      <c r="U26" s="227">
        <v>201.422</v>
      </c>
      <c r="V26" s="228">
        <v>0</v>
      </c>
      <c r="W26" s="227">
        <v>0</v>
      </c>
      <c r="X26" s="226">
        <f t="shared" si="6"/>
        <v>842.0320000000002</v>
      </c>
      <c r="Y26" s="225">
        <f t="shared" si="7"/>
        <v>1.0030853934292283</v>
      </c>
    </row>
    <row r="27" spans="1:25" ht="18.75" customHeight="1">
      <c r="A27" s="233" t="s">
        <v>203</v>
      </c>
      <c r="B27" s="231">
        <v>0</v>
      </c>
      <c r="C27" s="227">
        <v>0</v>
      </c>
      <c r="D27" s="228">
        <v>355.748</v>
      </c>
      <c r="E27" s="227">
        <v>25.78</v>
      </c>
      <c r="F27" s="226">
        <f t="shared" si="0"/>
        <v>381.528</v>
      </c>
      <c r="G27" s="230">
        <f t="shared" si="1"/>
        <v>0.006864671362009181</v>
      </c>
      <c r="H27" s="229"/>
      <c r="I27" s="227"/>
      <c r="J27" s="228">
        <v>117.104</v>
      </c>
      <c r="K27" s="227">
        <v>7.631</v>
      </c>
      <c r="L27" s="226">
        <f t="shared" si="2"/>
        <v>124.735</v>
      </c>
      <c r="M27" s="232">
        <f t="shared" si="3"/>
        <v>2.0587084619393115</v>
      </c>
      <c r="N27" s="231"/>
      <c r="O27" s="227"/>
      <c r="P27" s="228">
        <v>1123.9560000000001</v>
      </c>
      <c r="Q27" s="227">
        <v>91.212</v>
      </c>
      <c r="R27" s="226">
        <f t="shared" si="4"/>
        <v>1215.1680000000001</v>
      </c>
      <c r="S27" s="230">
        <f t="shared" si="5"/>
        <v>0.006405012790307195</v>
      </c>
      <c r="T27" s="229"/>
      <c r="U27" s="227"/>
      <c r="V27" s="228">
        <v>296.22999999999996</v>
      </c>
      <c r="W27" s="227">
        <v>142.355</v>
      </c>
      <c r="X27" s="226">
        <f t="shared" si="6"/>
        <v>438.5849999999999</v>
      </c>
      <c r="Y27" s="225">
        <f t="shared" si="7"/>
        <v>1.7706556311775374</v>
      </c>
    </row>
    <row r="28" spans="1:25" ht="18.75" customHeight="1">
      <c r="A28" s="233" t="s">
        <v>204</v>
      </c>
      <c r="B28" s="231">
        <v>246.272</v>
      </c>
      <c r="C28" s="227">
        <v>121.73</v>
      </c>
      <c r="D28" s="228">
        <v>0</v>
      </c>
      <c r="E28" s="227">
        <v>0</v>
      </c>
      <c r="F28" s="226">
        <f t="shared" si="0"/>
        <v>368.002</v>
      </c>
      <c r="G28" s="230">
        <f t="shared" si="1"/>
        <v>0.006621303785206072</v>
      </c>
      <c r="H28" s="229">
        <v>286.568</v>
      </c>
      <c r="I28" s="227">
        <v>52.979</v>
      </c>
      <c r="J28" s="228"/>
      <c r="K28" s="227"/>
      <c r="L28" s="226">
        <f t="shared" si="2"/>
        <v>339.54699999999997</v>
      </c>
      <c r="M28" s="232">
        <f t="shared" si="3"/>
        <v>0.08380283141950917</v>
      </c>
      <c r="N28" s="231">
        <v>1068.935</v>
      </c>
      <c r="O28" s="227">
        <v>312.332</v>
      </c>
      <c r="P28" s="228"/>
      <c r="Q28" s="227"/>
      <c r="R28" s="226">
        <f t="shared" si="4"/>
        <v>1381.2669999999998</v>
      </c>
      <c r="S28" s="230">
        <f t="shared" si="5"/>
        <v>0.007280501792204245</v>
      </c>
      <c r="T28" s="229">
        <v>1392.069</v>
      </c>
      <c r="U28" s="227">
        <v>271.39099999999996</v>
      </c>
      <c r="V28" s="228"/>
      <c r="W28" s="227"/>
      <c r="X28" s="226">
        <f t="shared" si="6"/>
        <v>1663.46</v>
      </c>
      <c r="Y28" s="225">
        <f t="shared" si="7"/>
        <v>-0.16964219157659344</v>
      </c>
    </row>
    <row r="29" spans="1:25" ht="18.75" customHeight="1">
      <c r="A29" s="233" t="s">
        <v>171</v>
      </c>
      <c r="B29" s="231">
        <v>74.619</v>
      </c>
      <c r="C29" s="227">
        <v>243.113</v>
      </c>
      <c r="D29" s="228">
        <v>0</v>
      </c>
      <c r="E29" s="227">
        <v>0</v>
      </c>
      <c r="F29" s="226">
        <f t="shared" si="0"/>
        <v>317.73199999999997</v>
      </c>
      <c r="G29" s="230">
        <f t="shared" si="1"/>
        <v>0.005716817012627908</v>
      </c>
      <c r="H29" s="229">
        <v>6.114</v>
      </c>
      <c r="I29" s="227">
        <v>19.445</v>
      </c>
      <c r="J29" s="228"/>
      <c r="K29" s="227"/>
      <c r="L29" s="226">
        <f t="shared" si="2"/>
        <v>25.559</v>
      </c>
      <c r="M29" s="232">
        <f t="shared" si="3"/>
        <v>11.431315779177588</v>
      </c>
      <c r="N29" s="231">
        <v>383.048</v>
      </c>
      <c r="O29" s="227">
        <v>875.5540000000001</v>
      </c>
      <c r="P29" s="228">
        <v>0</v>
      </c>
      <c r="Q29" s="227">
        <v>0.03</v>
      </c>
      <c r="R29" s="226">
        <f t="shared" si="4"/>
        <v>1258.632</v>
      </c>
      <c r="S29" s="230">
        <f t="shared" si="5"/>
        <v>0.006634106607720024</v>
      </c>
      <c r="T29" s="229">
        <v>35.20399999999999</v>
      </c>
      <c r="U29" s="227">
        <v>61.998</v>
      </c>
      <c r="V29" s="228">
        <v>0</v>
      </c>
      <c r="W29" s="227">
        <v>0</v>
      </c>
      <c r="X29" s="226">
        <f t="shared" si="6"/>
        <v>97.202</v>
      </c>
      <c r="Y29" s="225" t="str">
        <f t="shared" si="7"/>
        <v>  *  </v>
      </c>
    </row>
    <row r="30" spans="1:25" ht="18.75" customHeight="1">
      <c r="A30" s="233" t="s">
        <v>160</v>
      </c>
      <c r="B30" s="231">
        <v>241.09</v>
      </c>
      <c r="C30" s="227">
        <v>73.997</v>
      </c>
      <c r="D30" s="228">
        <v>0</v>
      </c>
      <c r="E30" s="227">
        <v>0</v>
      </c>
      <c r="F30" s="226">
        <f t="shared" si="0"/>
        <v>315.087</v>
      </c>
      <c r="G30" s="230">
        <f t="shared" si="1"/>
        <v>0.005669226650315013</v>
      </c>
      <c r="H30" s="229"/>
      <c r="I30" s="227"/>
      <c r="J30" s="228"/>
      <c r="K30" s="227"/>
      <c r="L30" s="226">
        <f t="shared" si="2"/>
        <v>0</v>
      </c>
      <c r="M30" s="232" t="str">
        <f t="shared" si="3"/>
        <v>         /0</v>
      </c>
      <c r="N30" s="231">
        <v>309.79</v>
      </c>
      <c r="O30" s="227">
        <v>168.319</v>
      </c>
      <c r="P30" s="228"/>
      <c r="Q30" s="227"/>
      <c r="R30" s="226">
        <f t="shared" si="4"/>
        <v>478.10900000000004</v>
      </c>
      <c r="S30" s="230">
        <f t="shared" si="5"/>
        <v>0.0025200583459743697</v>
      </c>
      <c r="T30" s="229"/>
      <c r="U30" s="227"/>
      <c r="V30" s="228"/>
      <c r="W30" s="227"/>
      <c r="X30" s="226">
        <f t="shared" si="6"/>
        <v>0</v>
      </c>
      <c r="Y30" s="225" t="str">
        <f t="shared" si="7"/>
        <v>         /0</v>
      </c>
    </row>
    <row r="31" spans="1:25" ht="18.75" customHeight="1">
      <c r="A31" s="233" t="s">
        <v>177</v>
      </c>
      <c r="B31" s="231">
        <v>84.365</v>
      </c>
      <c r="C31" s="227">
        <v>222.856</v>
      </c>
      <c r="D31" s="228">
        <v>0</v>
      </c>
      <c r="E31" s="227">
        <v>0</v>
      </c>
      <c r="F31" s="226">
        <f t="shared" si="0"/>
        <v>307.221</v>
      </c>
      <c r="G31" s="230">
        <f t="shared" si="1"/>
        <v>0.005527697051088839</v>
      </c>
      <c r="H31" s="229"/>
      <c r="I31" s="227"/>
      <c r="J31" s="228"/>
      <c r="K31" s="227"/>
      <c r="L31" s="226">
        <f t="shared" si="2"/>
        <v>0</v>
      </c>
      <c r="M31" s="232" t="str">
        <f t="shared" si="3"/>
        <v>         /0</v>
      </c>
      <c r="N31" s="231">
        <v>265.522</v>
      </c>
      <c r="O31" s="227">
        <v>713.458</v>
      </c>
      <c r="P31" s="228"/>
      <c r="Q31" s="227"/>
      <c r="R31" s="226">
        <f t="shared" si="4"/>
        <v>978.98</v>
      </c>
      <c r="S31" s="230">
        <f t="shared" si="5"/>
        <v>0.00516009261390601</v>
      </c>
      <c r="T31" s="229"/>
      <c r="U31" s="227"/>
      <c r="V31" s="228"/>
      <c r="W31" s="227"/>
      <c r="X31" s="226">
        <f t="shared" si="6"/>
        <v>0</v>
      </c>
      <c r="Y31" s="225" t="str">
        <f t="shared" si="7"/>
        <v>         /0</v>
      </c>
    </row>
    <row r="32" spans="1:25" ht="18.75" customHeight="1">
      <c r="A32" s="233" t="s">
        <v>179</v>
      </c>
      <c r="B32" s="231">
        <v>133.572</v>
      </c>
      <c r="C32" s="227">
        <v>126.233</v>
      </c>
      <c r="D32" s="228">
        <v>0</v>
      </c>
      <c r="E32" s="227">
        <v>0</v>
      </c>
      <c r="F32" s="226">
        <f t="shared" si="0"/>
        <v>259.805</v>
      </c>
      <c r="G32" s="230">
        <f t="shared" si="1"/>
        <v>0.004674561089112189</v>
      </c>
      <c r="H32" s="229">
        <v>138.067</v>
      </c>
      <c r="I32" s="227">
        <v>117.95400000000001</v>
      </c>
      <c r="J32" s="228"/>
      <c r="K32" s="227"/>
      <c r="L32" s="226">
        <f t="shared" si="2"/>
        <v>256.021</v>
      </c>
      <c r="M32" s="232">
        <f t="shared" si="3"/>
        <v>0.014780037575042648</v>
      </c>
      <c r="N32" s="231">
        <v>501.87399999999997</v>
      </c>
      <c r="O32" s="227">
        <v>585.0889999999999</v>
      </c>
      <c r="P32" s="228"/>
      <c r="Q32" s="227"/>
      <c r="R32" s="226">
        <f t="shared" si="4"/>
        <v>1086.963</v>
      </c>
      <c r="S32" s="230">
        <f t="shared" si="5"/>
        <v>0.0057292587671751395</v>
      </c>
      <c r="T32" s="229">
        <v>438.97</v>
      </c>
      <c r="U32" s="227">
        <v>521.692</v>
      </c>
      <c r="V32" s="228"/>
      <c r="W32" s="227"/>
      <c r="X32" s="226">
        <f t="shared" si="6"/>
        <v>960.662</v>
      </c>
      <c r="Y32" s="225">
        <f t="shared" si="7"/>
        <v>0.13147288015972314</v>
      </c>
    </row>
    <row r="33" spans="1:25" ht="18.75" customHeight="1">
      <c r="A33" s="233" t="s">
        <v>175</v>
      </c>
      <c r="B33" s="231">
        <v>20.478</v>
      </c>
      <c r="C33" s="227">
        <v>238.586</v>
      </c>
      <c r="D33" s="228">
        <v>0</v>
      </c>
      <c r="E33" s="227">
        <v>0</v>
      </c>
      <c r="F33" s="226">
        <f t="shared" si="0"/>
        <v>259.064</v>
      </c>
      <c r="G33" s="230">
        <f t="shared" si="1"/>
        <v>0.004661228590634361</v>
      </c>
      <c r="H33" s="229">
        <v>32.541</v>
      </c>
      <c r="I33" s="227">
        <v>259.681</v>
      </c>
      <c r="J33" s="228"/>
      <c r="K33" s="227"/>
      <c r="L33" s="226">
        <f t="shared" si="2"/>
        <v>292.222</v>
      </c>
      <c r="M33" s="232">
        <f t="shared" si="3"/>
        <v>-0.11346852735249213</v>
      </c>
      <c r="N33" s="231">
        <v>62.647</v>
      </c>
      <c r="O33" s="227">
        <v>1004.023</v>
      </c>
      <c r="P33" s="228"/>
      <c r="Q33" s="227"/>
      <c r="R33" s="226">
        <f t="shared" si="4"/>
        <v>1066.67</v>
      </c>
      <c r="S33" s="230">
        <f t="shared" si="5"/>
        <v>0.00562229666435997</v>
      </c>
      <c r="T33" s="229">
        <v>101.002</v>
      </c>
      <c r="U33" s="227">
        <v>993.066</v>
      </c>
      <c r="V33" s="228"/>
      <c r="W33" s="227"/>
      <c r="X33" s="226">
        <f t="shared" si="6"/>
        <v>1094.068</v>
      </c>
      <c r="Y33" s="225">
        <f t="shared" si="7"/>
        <v>-0.025042319124588208</v>
      </c>
    </row>
    <row r="34" spans="1:25" ht="18.75" customHeight="1">
      <c r="A34" s="233" t="s">
        <v>167</v>
      </c>
      <c r="B34" s="231">
        <v>186.15599999999995</v>
      </c>
      <c r="C34" s="227">
        <v>31.812999999999995</v>
      </c>
      <c r="D34" s="228">
        <v>0</v>
      </c>
      <c r="E34" s="227">
        <v>0</v>
      </c>
      <c r="F34" s="226">
        <f t="shared" si="0"/>
        <v>217.96899999999994</v>
      </c>
      <c r="G34" s="230">
        <f t="shared" si="1"/>
        <v>0.00392182369866898</v>
      </c>
      <c r="H34" s="229">
        <v>241.95099999999996</v>
      </c>
      <c r="I34" s="227">
        <v>137.81500000000003</v>
      </c>
      <c r="J34" s="228"/>
      <c r="K34" s="227"/>
      <c r="L34" s="226">
        <f t="shared" si="2"/>
        <v>379.76599999999996</v>
      </c>
      <c r="M34" s="232">
        <f t="shared" si="3"/>
        <v>-0.42604393231621585</v>
      </c>
      <c r="N34" s="231">
        <v>905.6090000000003</v>
      </c>
      <c r="O34" s="227">
        <v>425.379</v>
      </c>
      <c r="P34" s="228"/>
      <c r="Q34" s="227"/>
      <c r="R34" s="226">
        <f t="shared" si="4"/>
        <v>1330.9880000000003</v>
      </c>
      <c r="S34" s="230">
        <f t="shared" si="5"/>
        <v>0.007015486882262696</v>
      </c>
      <c r="T34" s="229">
        <v>1149.5939999999996</v>
      </c>
      <c r="U34" s="227">
        <v>610.0799999999999</v>
      </c>
      <c r="V34" s="228"/>
      <c r="W34" s="227"/>
      <c r="X34" s="226">
        <f t="shared" si="6"/>
        <v>1759.6739999999995</v>
      </c>
      <c r="Y34" s="225">
        <f t="shared" si="7"/>
        <v>-0.24361671536886909</v>
      </c>
    </row>
    <row r="35" spans="1:25" ht="18.75" customHeight="1">
      <c r="A35" s="233" t="s">
        <v>170</v>
      </c>
      <c r="B35" s="231">
        <v>100.41699999999999</v>
      </c>
      <c r="C35" s="227">
        <v>93.41100000000002</v>
      </c>
      <c r="D35" s="228">
        <v>0</v>
      </c>
      <c r="E35" s="227">
        <v>0</v>
      </c>
      <c r="F35" s="226">
        <f t="shared" si="0"/>
        <v>193.828</v>
      </c>
      <c r="G35" s="230">
        <f t="shared" si="1"/>
        <v>0.0034874649324702655</v>
      </c>
      <c r="H35" s="229">
        <v>161.169</v>
      </c>
      <c r="I35" s="227">
        <v>73.83500000000001</v>
      </c>
      <c r="J35" s="228"/>
      <c r="K35" s="227"/>
      <c r="L35" s="226">
        <f t="shared" si="2"/>
        <v>235.00400000000002</v>
      </c>
      <c r="M35" s="232">
        <f t="shared" si="3"/>
        <v>-0.175214038909976</v>
      </c>
      <c r="N35" s="231">
        <v>492.99200000000013</v>
      </c>
      <c r="O35" s="227">
        <v>435.72800000000007</v>
      </c>
      <c r="P35" s="228"/>
      <c r="Q35" s="227"/>
      <c r="R35" s="226">
        <f t="shared" si="4"/>
        <v>928.7200000000003</v>
      </c>
      <c r="S35" s="230">
        <f t="shared" si="5"/>
        <v>0.004895177850810835</v>
      </c>
      <c r="T35" s="229">
        <v>473.0439999999999</v>
      </c>
      <c r="U35" s="227">
        <v>213.09800000000004</v>
      </c>
      <c r="V35" s="228"/>
      <c r="W35" s="227"/>
      <c r="X35" s="226">
        <f t="shared" si="6"/>
        <v>686.1419999999999</v>
      </c>
      <c r="Y35" s="225">
        <f t="shared" si="7"/>
        <v>0.3535390633425739</v>
      </c>
    </row>
    <row r="36" spans="1:25" ht="18.75" customHeight="1">
      <c r="A36" s="233" t="s">
        <v>168</v>
      </c>
      <c r="B36" s="231">
        <v>96.561</v>
      </c>
      <c r="C36" s="227">
        <v>67.155</v>
      </c>
      <c r="D36" s="228">
        <v>0</v>
      </c>
      <c r="E36" s="227">
        <v>0</v>
      </c>
      <c r="F36" s="226">
        <f t="shared" si="0"/>
        <v>163.716</v>
      </c>
      <c r="G36" s="230">
        <f t="shared" si="1"/>
        <v>0.0029456724977005486</v>
      </c>
      <c r="H36" s="229">
        <v>143.61800000000002</v>
      </c>
      <c r="I36" s="227">
        <v>69.61299999999999</v>
      </c>
      <c r="J36" s="228"/>
      <c r="K36" s="227"/>
      <c r="L36" s="226">
        <f t="shared" si="2"/>
        <v>213.231</v>
      </c>
      <c r="M36" s="232">
        <f t="shared" si="3"/>
        <v>-0.23221295215048465</v>
      </c>
      <c r="N36" s="231">
        <v>355.143</v>
      </c>
      <c r="O36" s="227">
        <v>220.41200000000003</v>
      </c>
      <c r="P36" s="228"/>
      <c r="Q36" s="227"/>
      <c r="R36" s="226">
        <f t="shared" si="4"/>
        <v>575.5550000000001</v>
      </c>
      <c r="S36" s="230">
        <f t="shared" si="5"/>
        <v>0.0030336851665985756</v>
      </c>
      <c r="T36" s="229">
        <v>546.8679999999994</v>
      </c>
      <c r="U36" s="227">
        <v>242.12500000000003</v>
      </c>
      <c r="V36" s="228"/>
      <c r="W36" s="227"/>
      <c r="X36" s="226">
        <f t="shared" si="6"/>
        <v>788.9929999999994</v>
      </c>
      <c r="Y36" s="225">
        <f t="shared" si="7"/>
        <v>-0.27051951031251165</v>
      </c>
    </row>
    <row r="37" spans="1:25" ht="18.75" customHeight="1">
      <c r="A37" s="233" t="s">
        <v>184</v>
      </c>
      <c r="B37" s="231">
        <v>66.677</v>
      </c>
      <c r="C37" s="227">
        <v>89.136</v>
      </c>
      <c r="D37" s="228">
        <v>0</v>
      </c>
      <c r="E37" s="227">
        <v>0</v>
      </c>
      <c r="F37" s="226">
        <f t="shared" si="0"/>
        <v>155.813</v>
      </c>
      <c r="G37" s="230">
        <f t="shared" si="1"/>
        <v>0.002803477173179259</v>
      </c>
      <c r="H37" s="229">
        <v>0</v>
      </c>
      <c r="I37" s="227">
        <v>3.453</v>
      </c>
      <c r="J37" s="228"/>
      <c r="K37" s="227"/>
      <c r="L37" s="226">
        <f t="shared" si="2"/>
        <v>3.453</v>
      </c>
      <c r="M37" s="232">
        <f t="shared" si="3"/>
        <v>44.123950188242105</v>
      </c>
      <c r="N37" s="231">
        <v>239.212</v>
      </c>
      <c r="O37" s="227">
        <v>281.547</v>
      </c>
      <c r="P37" s="228"/>
      <c r="Q37" s="227"/>
      <c r="R37" s="226">
        <f t="shared" si="4"/>
        <v>520.759</v>
      </c>
      <c r="S37" s="230">
        <f t="shared" si="5"/>
        <v>0.0027448616616530266</v>
      </c>
      <c r="T37" s="229">
        <v>0</v>
      </c>
      <c r="U37" s="227">
        <v>15.82</v>
      </c>
      <c r="V37" s="228"/>
      <c r="W37" s="227"/>
      <c r="X37" s="226">
        <f t="shared" si="6"/>
        <v>15.82</v>
      </c>
      <c r="Y37" s="225" t="str">
        <f t="shared" si="7"/>
        <v>  *  </v>
      </c>
    </row>
    <row r="38" spans="1:25" ht="18.75" customHeight="1">
      <c r="A38" s="233" t="s">
        <v>185</v>
      </c>
      <c r="B38" s="231">
        <v>81.497</v>
      </c>
      <c r="C38" s="227">
        <v>55.302</v>
      </c>
      <c r="D38" s="228">
        <v>0</v>
      </c>
      <c r="E38" s="227">
        <v>0</v>
      </c>
      <c r="F38" s="226">
        <f t="shared" si="0"/>
        <v>136.799</v>
      </c>
      <c r="G38" s="230">
        <f t="shared" si="1"/>
        <v>0.0024613663417927226</v>
      </c>
      <c r="H38" s="229">
        <v>73.581</v>
      </c>
      <c r="I38" s="227">
        <v>81.662</v>
      </c>
      <c r="J38" s="228"/>
      <c r="K38" s="227"/>
      <c r="L38" s="226">
        <f t="shared" si="2"/>
        <v>155.243</v>
      </c>
      <c r="M38" s="232">
        <f t="shared" si="3"/>
        <v>-0.11880728921754924</v>
      </c>
      <c r="N38" s="231">
        <v>326.942</v>
      </c>
      <c r="O38" s="227">
        <v>249.217</v>
      </c>
      <c r="P38" s="228"/>
      <c r="Q38" s="227"/>
      <c r="R38" s="226">
        <f t="shared" si="4"/>
        <v>576.159</v>
      </c>
      <c r="S38" s="230">
        <f t="shared" si="5"/>
        <v>0.003036868782135971</v>
      </c>
      <c r="T38" s="229">
        <v>298.67</v>
      </c>
      <c r="U38" s="227">
        <v>245.651</v>
      </c>
      <c r="V38" s="228"/>
      <c r="W38" s="227"/>
      <c r="X38" s="226">
        <f t="shared" si="6"/>
        <v>544.321</v>
      </c>
      <c r="Y38" s="225">
        <f t="shared" si="7"/>
        <v>0.05849122117280059</v>
      </c>
    </row>
    <row r="39" spans="1:25" ht="18.75" customHeight="1">
      <c r="A39" s="233" t="s">
        <v>174</v>
      </c>
      <c r="B39" s="231">
        <v>53.19200000000001</v>
      </c>
      <c r="C39" s="227">
        <v>46.989999999999995</v>
      </c>
      <c r="D39" s="228">
        <v>0</v>
      </c>
      <c r="E39" s="227">
        <v>0</v>
      </c>
      <c r="F39" s="226">
        <f t="shared" si="0"/>
        <v>100.182</v>
      </c>
      <c r="G39" s="230">
        <f t="shared" si="1"/>
        <v>0.001802532203111708</v>
      </c>
      <c r="H39" s="229">
        <v>40.201</v>
      </c>
      <c r="I39" s="227">
        <v>56.221</v>
      </c>
      <c r="J39" s="228"/>
      <c r="K39" s="227"/>
      <c r="L39" s="226">
        <f t="shared" si="2"/>
        <v>96.422</v>
      </c>
      <c r="M39" s="232">
        <f t="shared" si="3"/>
        <v>0.03899525004666993</v>
      </c>
      <c r="N39" s="231">
        <v>224.01199999999997</v>
      </c>
      <c r="O39" s="227">
        <v>169.16899999999998</v>
      </c>
      <c r="P39" s="228"/>
      <c r="Q39" s="227"/>
      <c r="R39" s="226">
        <f t="shared" si="4"/>
        <v>393.1809999999999</v>
      </c>
      <c r="S39" s="230">
        <f t="shared" si="5"/>
        <v>0.002072412484451346</v>
      </c>
      <c r="T39" s="229">
        <v>202.548</v>
      </c>
      <c r="U39" s="227">
        <v>171.94399999999996</v>
      </c>
      <c r="V39" s="228"/>
      <c r="W39" s="227"/>
      <c r="X39" s="226">
        <f t="shared" si="6"/>
        <v>374.49199999999996</v>
      </c>
      <c r="Y39" s="225">
        <f t="shared" si="7"/>
        <v>0.04990493788919381</v>
      </c>
    </row>
    <row r="40" spans="1:25" ht="18.75" customHeight="1">
      <c r="A40" s="233" t="s">
        <v>173</v>
      </c>
      <c r="B40" s="231">
        <v>60.743</v>
      </c>
      <c r="C40" s="227">
        <v>36.971</v>
      </c>
      <c r="D40" s="228">
        <v>0</v>
      </c>
      <c r="E40" s="227">
        <v>0</v>
      </c>
      <c r="F40" s="226">
        <f t="shared" si="0"/>
        <v>97.714</v>
      </c>
      <c r="G40" s="230">
        <f t="shared" si="1"/>
        <v>0.0017581265266700347</v>
      </c>
      <c r="H40" s="229">
        <v>47.442</v>
      </c>
      <c r="I40" s="227">
        <v>25.38</v>
      </c>
      <c r="J40" s="228"/>
      <c r="K40" s="227"/>
      <c r="L40" s="226">
        <f t="shared" si="2"/>
        <v>72.822</v>
      </c>
      <c r="M40" s="232">
        <f t="shared" si="3"/>
        <v>0.3418197797368927</v>
      </c>
      <c r="N40" s="231">
        <v>188.74599999999998</v>
      </c>
      <c r="O40" s="227">
        <v>109.23400000000001</v>
      </c>
      <c r="P40" s="228"/>
      <c r="Q40" s="227"/>
      <c r="R40" s="226">
        <f t="shared" si="4"/>
        <v>297.98</v>
      </c>
      <c r="S40" s="230">
        <f t="shared" si="5"/>
        <v>0.0015706188043593462</v>
      </c>
      <c r="T40" s="229">
        <v>187.20200000000008</v>
      </c>
      <c r="U40" s="227">
        <v>125.26400000000001</v>
      </c>
      <c r="V40" s="228"/>
      <c r="W40" s="227"/>
      <c r="X40" s="226">
        <f t="shared" si="6"/>
        <v>312.4660000000001</v>
      </c>
      <c r="Y40" s="225">
        <f t="shared" si="7"/>
        <v>-0.04636024399454697</v>
      </c>
    </row>
    <row r="41" spans="1:25" ht="18.75" customHeight="1">
      <c r="A41" s="233" t="s">
        <v>176</v>
      </c>
      <c r="B41" s="231">
        <v>51.550000000000004</v>
      </c>
      <c r="C41" s="227">
        <v>24.221</v>
      </c>
      <c r="D41" s="228">
        <v>0</v>
      </c>
      <c r="E41" s="227">
        <v>0</v>
      </c>
      <c r="F41" s="226">
        <f t="shared" si="0"/>
        <v>75.771</v>
      </c>
      <c r="G41" s="230">
        <f t="shared" si="1"/>
        <v>0.0013633154415162126</v>
      </c>
      <c r="H41" s="229">
        <v>16.386999999999997</v>
      </c>
      <c r="I41" s="227">
        <v>4.695</v>
      </c>
      <c r="J41" s="228">
        <v>0</v>
      </c>
      <c r="K41" s="227">
        <v>0</v>
      </c>
      <c r="L41" s="226">
        <f t="shared" si="2"/>
        <v>21.081999999999997</v>
      </c>
      <c r="M41" s="232">
        <f t="shared" si="3"/>
        <v>2.5941087183379192</v>
      </c>
      <c r="N41" s="231">
        <v>218.26999999999998</v>
      </c>
      <c r="O41" s="227">
        <v>76.28500000000003</v>
      </c>
      <c r="P41" s="228">
        <v>0</v>
      </c>
      <c r="Q41" s="227">
        <v>0</v>
      </c>
      <c r="R41" s="226">
        <f t="shared" si="4"/>
        <v>294.555</v>
      </c>
      <c r="S41" s="230">
        <f t="shared" si="5"/>
        <v>0.0015525660175785866</v>
      </c>
      <c r="T41" s="229">
        <v>52.009</v>
      </c>
      <c r="U41" s="227">
        <v>37.09499999999999</v>
      </c>
      <c r="V41" s="228">
        <v>0</v>
      </c>
      <c r="W41" s="227">
        <v>0</v>
      </c>
      <c r="X41" s="226">
        <f t="shared" si="6"/>
        <v>89.10399999999998</v>
      </c>
      <c r="Y41" s="225">
        <f t="shared" si="7"/>
        <v>2.305743849883283</v>
      </c>
    </row>
    <row r="42" spans="1:25" ht="18.75" customHeight="1">
      <c r="A42" s="233" t="s">
        <v>178</v>
      </c>
      <c r="B42" s="231">
        <v>64.073</v>
      </c>
      <c r="C42" s="227">
        <v>7.268</v>
      </c>
      <c r="D42" s="228">
        <v>0</v>
      </c>
      <c r="E42" s="227">
        <v>0</v>
      </c>
      <c r="F42" s="226">
        <f t="shared" si="0"/>
        <v>71.341</v>
      </c>
      <c r="G42" s="230">
        <f t="shared" si="1"/>
        <v>0.001283608331857942</v>
      </c>
      <c r="H42" s="229">
        <v>35.104</v>
      </c>
      <c r="I42" s="227">
        <v>9.686000000000002</v>
      </c>
      <c r="J42" s="228"/>
      <c r="K42" s="227"/>
      <c r="L42" s="226">
        <f t="shared" si="2"/>
        <v>44.79</v>
      </c>
      <c r="M42" s="232">
        <f t="shared" si="3"/>
        <v>0.5927885688769814</v>
      </c>
      <c r="N42" s="231">
        <v>437.77899999999994</v>
      </c>
      <c r="O42" s="227">
        <v>83.27300000000001</v>
      </c>
      <c r="P42" s="228"/>
      <c r="Q42" s="227"/>
      <c r="R42" s="226">
        <f t="shared" si="4"/>
        <v>521.0519999999999</v>
      </c>
      <c r="S42" s="230">
        <f t="shared" si="5"/>
        <v>0.0027464060314418615</v>
      </c>
      <c r="T42" s="229">
        <v>210.94500000000002</v>
      </c>
      <c r="U42" s="227">
        <v>30.207000000000004</v>
      </c>
      <c r="V42" s="228"/>
      <c r="W42" s="227"/>
      <c r="X42" s="226">
        <f t="shared" si="6"/>
        <v>241.15200000000002</v>
      </c>
      <c r="Y42" s="225">
        <f t="shared" si="7"/>
        <v>1.160678742038216</v>
      </c>
    </row>
    <row r="43" spans="1:25" ht="18.75" customHeight="1" thickBot="1">
      <c r="A43" s="224" t="s">
        <v>158</v>
      </c>
      <c r="B43" s="222">
        <v>123.247</v>
      </c>
      <c r="C43" s="218">
        <v>43.044</v>
      </c>
      <c r="D43" s="219">
        <v>0.654</v>
      </c>
      <c r="E43" s="218">
        <v>0.362</v>
      </c>
      <c r="F43" s="217">
        <f t="shared" si="0"/>
        <v>167.307</v>
      </c>
      <c r="G43" s="221">
        <f t="shared" si="1"/>
        <v>0.0030102838364777155</v>
      </c>
      <c r="H43" s="220">
        <v>5248.471</v>
      </c>
      <c r="I43" s="218">
        <v>1623.3079999999995</v>
      </c>
      <c r="J43" s="219">
        <v>246.942</v>
      </c>
      <c r="K43" s="218">
        <v>203.378</v>
      </c>
      <c r="L43" s="217">
        <f t="shared" si="2"/>
        <v>7322.098999999998</v>
      </c>
      <c r="M43" s="223">
        <f t="shared" si="3"/>
        <v>-0.9771504045492966</v>
      </c>
      <c r="N43" s="222">
        <v>654.052</v>
      </c>
      <c r="O43" s="218">
        <v>124.51700000000001</v>
      </c>
      <c r="P43" s="219">
        <v>38.679</v>
      </c>
      <c r="Q43" s="218">
        <v>34.651999999999994</v>
      </c>
      <c r="R43" s="217">
        <f t="shared" si="4"/>
        <v>851.9000000000001</v>
      </c>
      <c r="S43" s="221">
        <f t="shared" si="5"/>
        <v>0.004490268338256686</v>
      </c>
      <c r="T43" s="220">
        <v>17681.500000000004</v>
      </c>
      <c r="U43" s="218">
        <v>6108.737</v>
      </c>
      <c r="V43" s="219">
        <v>2397.409</v>
      </c>
      <c r="W43" s="218">
        <v>1124.0749999999996</v>
      </c>
      <c r="X43" s="217">
        <f t="shared" si="6"/>
        <v>27311.721000000005</v>
      </c>
      <c r="Y43" s="216">
        <f t="shared" si="7"/>
        <v>-0.9688082636755113</v>
      </c>
    </row>
    <row r="44" ht="15" thickTop="1">
      <c r="A44" s="207" t="s">
        <v>44</v>
      </c>
    </row>
    <row r="45" ht="14.25">
      <c r="A45" s="207" t="s">
        <v>43</v>
      </c>
    </row>
    <row r="46" ht="14.25">
      <c r="A46" s="214" t="s">
        <v>29</v>
      </c>
    </row>
  </sheetData>
  <sheetProtection/>
  <mergeCells count="26">
    <mergeCell ref="H7:I7"/>
    <mergeCell ref="J7:K7"/>
    <mergeCell ref="L7:L8"/>
    <mergeCell ref="N7:O7"/>
    <mergeCell ref="P7:Q7"/>
    <mergeCell ref="T7:U7"/>
    <mergeCell ref="X1:Y1"/>
    <mergeCell ref="A3:Y3"/>
    <mergeCell ref="A5:A8"/>
    <mergeCell ref="G6:G8"/>
    <mergeCell ref="B6:F6"/>
    <mergeCell ref="Y6:Y8"/>
    <mergeCell ref="D7:E7"/>
    <mergeCell ref="B7:C7"/>
    <mergeCell ref="V7:W7"/>
    <mergeCell ref="A4:Y4"/>
    <mergeCell ref="N6:R6"/>
    <mergeCell ref="T6:X6"/>
    <mergeCell ref="M6:M8"/>
    <mergeCell ref="S6:S8"/>
    <mergeCell ref="B5:M5"/>
    <mergeCell ref="N5:Y5"/>
    <mergeCell ref="F7:F8"/>
    <mergeCell ref="H6:L6"/>
    <mergeCell ref="R7:R8"/>
    <mergeCell ref="X7:X8"/>
  </mergeCells>
  <conditionalFormatting sqref="Y44:Y65536 M44:M65536 Y3 M3 M5:M8 Y5:Y8">
    <cfRule type="cellIs" priority="3" dxfId="68" operator="lessThan" stopIfTrue="1">
      <formula>0</formula>
    </cfRule>
  </conditionalFormatting>
  <conditionalFormatting sqref="M9:M43 Y9:Y43">
    <cfRule type="cellIs" priority="4" dxfId="68" operator="lessThan">
      <formula>0</formula>
    </cfRule>
    <cfRule type="cellIs" priority="5" dxfId="70" operator="greaterThanOrEqual" stopIfTrue="1">
      <formula>0</formula>
    </cfRule>
  </conditionalFormatting>
  <conditionalFormatting sqref="G6:G8">
    <cfRule type="cellIs" priority="2" dxfId="68" operator="lessThan" stopIfTrue="1">
      <formula>0</formula>
    </cfRule>
  </conditionalFormatting>
  <conditionalFormatting sqref="S6:S8">
    <cfRule type="cellIs" priority="1" dxfId="68" operator="lessThan" stopIfTrue="1">
      <formula>0</formula>
    </cfRule>
  </conditionalFormatting>
  <hyperlinks>
    <hyperlink ref="X1:Y1" location="INDICE!A1" display="Volver al Indice"/>
  </hyperlinks>
  <printOptions/>
  <pageMargins left="0.2" right="0.22" top="0.54" bottom="0.1968503937007874" header="0.15748031496062992" footer="0.15748031496062992"/>
  <pageSetup horizontalDpi="600" verticalDpi="600" orientation="landscape" scale="77" r:id="rId1"/>
</worksheet>
</file>

<file path=xl/worksheets/sheet9.xml><?xml version="1.0" encoding="utf-8"?>
<worksheet xmlns="http://schemas.openxmlformats.org/spreadsheetml/2006/main" xmlns:r="http://schemas.openxmlformats.org/officeDocument/2006/relationships">
  <sheetPr>
    <tabColor indexed="30"/>
  </sheetPr>
  <dimension ref="A1:Q62"/>
  <sheetViews>
    <sheetView showGridLines="0" zoomScale="88" zoomScaleNormal="88" zoomScalePageLayoutView="0" workbookViewId="0" topLeftCell="A31">
      <selection activeCell="N9" sqref="N9:O60"/>
    </sheetView>
  </sheetViews>
  <sheetFormatPr defaultColWidth="9.140625" defaultRowHeight="15"/>
  <cols>
    <col min="1" max="1" width="15.8515625" style="272" customWidth="1"/>
    <col min="2" max="3" width="12.28125" style="272" customWidth="1"/>
    <col min="4" max="4" width="10.57421875" style="272" customWidth="1"/>
    <col min="5" max="5" width="10.28125" style="272" bestFit="1" customWidth="1"/>
    <col min="6" max="6" width="11.57421875" style="272" customWidth="1"/>
    <col min="7" max="7" width="12.7109375" style="272" customWidth="1"/>
    <col min="8" max="8" width="10.57421875" style="272" customWidth="1"/>
    <col min="9" max="9" width="9.00390625" style="272" customWidth="1"/>
    <col min="10" max="10" width="11.28125" style="272" customWidth="1"/>
    <col min="11" max="12" width="12.421875" style="272" customWidth="1"/>
    <col min="13" max="13" width="10.57421875" style="272" customWidth="1"/>
    <col min="14" max="16" width="11.57421875" style="272" customWidth="1"/>
    <col min="17" max="17" width="10.28125" style="272" customWidth="1"/>
    <col min="18" max="16384" width="9.140625" style="272" customWidth="1"/>
  </cols>
  <sheetData>
    <row r="1" spans="14:17" ht="18.75" thickBot="1">
      <c r="N1" s="569" t="s">
        <v>28</v>
      </c>
      <c r="O1" s="570"/>
      <c r="P1" s="570"/>
      <c r="Q1" s="571"/>
    </row>
    <row r="2" ht="3.75" customHeight="1" thickBot="1"/>
    <row r="3" spans="1:17" ht="24" customHeight="1" thickTop="1">
      <c r="A3" s="635" t="s">
        <v>54</v>
      </c>
      <c r="B3" s="636"/>
      <c r="C3" s="636"/>
      <c r="D3" s="636"/>
      <c r="E3" s="636"/>
      <c r="F3" s="636"/>
      <c r="G3" s="636"/>
      <c r="H3" s="636"/>
      <c r="I3" s="636"/>
      <c r="J3" s="636"/>
      <c r="K3" s="636"/>
      <c r="L3" s="636"/>
      <c r="M3" s="636"/>
      <c r="N3" s="636"/>
      <c r="O3" s="636"/>
      <c r="P3" s="636"/>
      <c r="Q3" s="637"/>
    </row>
    <row r="4" spans="1:17" ht="18.75" customHeight="1" thickBot="1">
      <c r="A4" s="629" t="s">
        <v>39</v>
      </c>
      <c r="B4" s="630"/>
      <c r="C4" s="630"/>
      <c r="D4" s="630"/>
      <c r="E4" s="630"/>
      <c r="F4" s="630"/>
      <c r="G4" s="630"/>
      <c r="H4" s="630"/>
      <c r="I4" s="630"/>
      <c r="J4" s="630"/>
      <c r="K4" s="630"/>
      <c r="L4" s="630"/>
      <c r="M4" s="630"/>
      <c r="N4" s="630"/>
      <c r="O4" s="630"/>
      <c r="P4" s="630"/>
      <c r="Q4" s="631"/>
    </row>
    <row r="5" spans="1:17" s="303" customFormat="1" ht="20.25" customHeight="1" thickBot="1">
      <c r="A5" s="626" t="s">
        <v>53</v>
      </c>
      <c r="B5" s="632" t="s">
        <v>37</v>
      </c>
      <c r="C5" s="632"/>
      <c r="D5" s="632"/>
      <c r="E5" s="632"/>
      <c r="F5" s="632"/>
      <c r="G5" s="632"/>
      <c r="H5" s="632"/>
      <c r="I5" s="633"/>
      <c r="J5" s="632" t="s">
        <v>36</v>
      </c>
      <c r="K5" s="632"/>
      <c r="L5" s="632"/>
      <c r="M5" s="632"/>
      <c r="N5" s="632"/>
      <c r="O5" s="632"/>
      <c r="P5" s="632"/>
      <c r="Q5" s="634"/>
    </row>
    <row r="6" spans="1:17" s="296" customFormat="1" ht="28.5" customHeight="1" thickBot="1">
      <c r="A6" s="627"/>
      <c r="B6" s="638" t="s">
        <v>127</v>
      </c>
      <c r="C6" s="638"/>
      <c r="D6" s="638"/>
      <c r="E6" s="639"/>
      <c r="F6" s="638" t="s">
        <v>128</v>
      </c>
      <c r="G6" s="638"/>
      <c r="H6" s="638"/>
      <c r="I6" s="639"/>
      <c r="J6" s="640" t="s">
        <v>131</v>
      </c>
      <c r="K6" s="641"/>
      <c r="L6" s="641"/>
      <c r="M6" s="642"/>
      <c r="N6" s="640" t="s">
        <v>132</v>
      </c>
      <c r="O6" s="641"/>
      <c r="P6" s="641"/>
      <c r="Q6" s="643"/>
    </row>
    <row r="7" spans="1:17" s="296" customFormat="1" ht="22.5" customHeight="1" thickBot="1">
      <c r="A7" s="628"/>
      <c r="B7" s="302" t="s">
        <v>22</v>
      </c>
      <c r="C7" s="298" t="s">
        <v>21</v>
      </c>
      <c r="D7" s="298" t="s">
        <v>17</v>
      </c>
      <c r="E7" s="301" t="s">
        <v>35</v>
      </c>
      <c r="F7" s="299" t="s">
        <v>22</v>
      </c>
      <c r="G7" s="298" t="s">
        <v>21</v>
      </c>
      <c r="H7" s="298" t="s">
        <v>17</v>
      </c>
      <c r="I7" s="300" t="s">
        <v>34</v>
      </c>
      <c r="J7" s="299" t="s">
        <v>22</v>
      </c>
      <c r="K7" s="298" t="s">
        <v>21</v>
      </c>
      <c r="L7" s="298" t="s">
        <v>17</v>
      </c>
      <c r="M7" s="300" t="s">
        <v>35</v>
      </c>
      <c r="N7" s="299" t="s">
        <v>22</v>
      </c>
      <c r="O7" s="298" t="s">
        <v>21</v>
      </c>
      <c r="P7" s="298" t="s">
        <v>17</v>
      </c>
      <c r="Q7" s="297" t="s">
        <v>34</v>
      </c>
    </row>
    <row r="8" spans="1:17" s="288" customFormat="1" ht="18" customHeight="1" thickBot="1">
      <c r="A8" s="295" t="s">
        <v>52</v>
      </c>
      <c r="B8" s="294">
        <f>SUM(B9:B60)</f>
        <v>1071287</v>
      </c>
      <c r="C8" s="290">
        <f>SUM(C9:C60)</f>
        <v>65892</v>
      </c>
      <c r="D8" s="290">
        <f aca="true" t="shared" si="0" ref="D8:D39">C8+B8</f>
        <v>1137179</v>
      </c>
      <c r="E8" s="291">
        <f aca="true" t="shared" si="1" ref="E8:E39">D8/$D$8</f>
        <v>1</v>
      </c>
      <c r="F8" s="290">
        <f>SUM(F9:F60)</f>
        <v>1009177</v>
      </c>
      <c r="G8" s="290">
        <f>SUM(G9:G60)</f>
        <v>51555</v>
      </c>
      <c r="H8" s="290">
        <f aca="true" t="shared" si="2" ref="H8:H39">G8+F8</f>
        <v>1060732</v>
      </c>
      <c r="I8" s="293">
        <f aca="true" t="shared" si="3" ref="I8:I39">(D8/H8-1)</f>
        <v>0.07207004219727509</v>
      </c>
      <c r="J8" s="292">
        <f>SUM(J9:J60)</f>
        <v>4266738</v>
      </c>
      <c r="K8" s="290">
        <f>SUM(K9:K60)</f>
        <v>269704</v>
      </c>
      <c r="L8" s="290">
        <f aca="true" t="shared" si="4" ref="L8:L39">K8+J8</f>
        <v>4536442</v>
      </c>
      <c r="M8" s="291">
        <f aca="true" t="shared" si="5" ref="M8:M39">(L8/$L$8)</f>
        <v>1</v>
      </c>
      <c r="N8" s="290">
        <f>SUM(N9:N60)</f>
        <v>4039415</v>
      </c>
      <c r="O8" s="290">
        <f>SUM(O9:O60)</f>
        <v>204696</v>
      </c>
      <c r="P8" s="290">
        <f aca="true" t="shared" si="6" ref="P8:P39">O8+N8</f>
        <v>4244111</v>
      </c>
      <c r="Q8" s="289">
        <f aca="true" t="shared" si="7" ref="Q8:Q39">(L8/P8-1)</f>
        <v>0.06887920697644345</v>
      </c>
    </row>
    <row r="9" spans="1:17" s="273" customFormat="1" ht="18" customHeight="1" thickTop="1">
      <c r="A9" s="287" t="s">
        <v>205</v>
      </c>
      <c r="B9" s="286">
        <v>141710</v>
      </c>
      <c r="C9" s="282">
        <v>53</v>
      </c>
      <c r="D9" s="282">
        <f t="shared" si="0"/>
        <v>141763</v>
      </c>
      <c r="E9" s="285">
        <f t="shared" si="1"/>
        <v>0.12466199252712194</v>
      </c>
      <c r="F9" s="283">
        <v>132957</v>
      </c>
      <c r="G9" s="282">
        <v>200</v>
      </c>
      <c r="H9" s="282">
        <f t="shared" si="2"/>
        <v>133157</v>
      </c>
      <c r="I9" s="284">
        <f t="shared" si="3"/>
        <v>0.06463047380160258</v>
      </c>
      <c r="J9" s="283">
        <v>550118</v>
      </c>
      <c r="K9" s="282">
        <v>1872</v>
      </c>
      <c r="L9" s="282">
        <f t="shared" si="4"/>
        <v>551990</v>
      </c>
      <c r="M9" s="284">
        <f t="shared" si="5"/>
        <v>0.12167906037374665</v>
      </c>
      <c r="N9" s="283">
        <v>498969</v>
      </c>
      <c r="O9" s="282">
        <v>1635</v>
      </c>
      <c r="P9" s="282">
        <f t="shared" si="6"/>
        <v>500604</v>
      </c>
      <c r="Q9" s="281">
        <f t="shared" si="7"/>
        <v>0.10264800121453277</v>
      </c>
    </row>
    <row r="10" spans="1:17" s="273" customFormat="1" ht="18" customHeight="1">
      <c r="A10" s="287" t="s">
        <v>206</v>
      </c>
      <c r="B10" s="286">
        <v>117621</v>
      </c>
      <c r="C10" s="282">
        <v>56</v>
      </c>
      <c r="D10" s="282">
        <f t="shared" si="0"/>
        <v>117677</v>
      </c>
      <c r="E10" s="285">
        <f t="shared" si="1"/>
        <v>0.10348150994698284</v>
      </c>
      <c r="F10" s="283">
        <v>122347</v>
      </c>
      <c r="G10" s="282">
        <v>377</v>
      </c>
      <c r="H10" s="282">
        <f t="shared" si="2"/>
        <v>122724</v>
      </c>
      <c r="I10" s="284">
        <f t="shared" si="3"/>
        <v>-0.04112480036504673</v>
      </c>
      <c r="J10" s="283">
        <v>468415</v>
      </c>
      <c r="K10" s="282">
        <v>852</v>
      </c>
      <c r="L10" s="282">
        <f t="shared" si="4"/>
        <v>469267</v>
      </c>
      <c r="M10" s="284">
        <f t="shared" si="5"/>
        <v>0.10344384431675749</v>
      </c>
      <c r="N10" s="283">
        <v>467884</v>
      </c>
      <c r="O10" s="282">
        <v>518</v>
      </c>
      <c r="P10" s="282">
        <f t="shared" si="6"/>
        <v>468402</v>
      </c>
      <c r="Q10" s="281">
        <f t="shared" si="7"/>
        <v>0.0018467043266254812</v>
      </c>
    </row>
    <row r="11" spans="1:17" s="273" customFormat="1" ht="18" customHeight="1">
      <c r="A11" s="287" t="s">
        <v>207</v>
      </c>
      <c r="B11" s="286">
        <v>94639</v>
      </c>
      <c r="C11" s="282">
        <v>1967</v>
      </c>
      <c r="D11" s="282">
        <f t="shared" si="0"/>
        <v>96606</v>
      </c>
      <c r="E11" s="285">
        <f t="shared" si="1"/>
        <v>0.08495232500776043</v>
      </c>
      <c r="F11" s="283">
        <v>80088</v>
      </c>
      <c r="G11" s="282">
        <v>1422</v>
      </c>
      <c r="H11" s="282">
        <f t="shared" si="2"/>
        <v>81510</v>
      </c>
      <c r="I11" s="284">
        <f t="shared" si="3"/>
        <v>0.18520426941479573</v>
      </c>
      <c r="J11" s="283">
        <v>384375</v>
      </c>
      <c r="K11" s="282">
        <v>5354</v>
      </c>
      <c r="L11" s="282">
        <f t="shared" si="4"/>
        <v>389729</v>
      </c>
      <c r="M11" s="284">
        <f t="shared" si="5"/>
        <v>0.08591072033986107</v>
      </c>
      <c r="N11" s="283">
        <v>338794</v>
      </c>
      <c r="O11" s="282">
        <v>8510</v>
      </c>
      <c r="P11" s="282">
        <f t="shared" si="6"/>
        <v>347304</v>
      </c>
      <c r="Q11" s="281">
        <f t="shared" si="7"/>
        <v>0.12215523000023043</v>
      </c>
    </row>
    <row r="12" spans="1:17" s="273" customFormat="1" ht="18" customHeight="1">
      <c r="A12" s="287" t="s">
        <v>208</v>
      </c>
      <c r="B12" s="286">
        <v>73197</v>
      </c>
      <c r="C12" s="282">
        <v>891</v>
      </c>
      <c r="D12" s="282">
        <f t="shared" si="0"/>
        <v>74088</v>
      </c>
      <c r="E12" s="285">
        <f t="shared" si="1"/>
        <v>0.06515069307470504</v>
      </c>
      <c r="F12" s="283">
        <v>72008</v>
      </c>
      <c r="G12" s="282">
        <v>60</v>
      </c>
      <c r="H12" s="282">
        <f t="shared" si="2"/>
        <v>72068</v>
      </c>
      <c r="I12" s="284">
        <f t="shared" si="3"/>
        <v>0.02802908364322576</v>
      </c>
      <c r="J12" s="283">
        <v>297798</v>
      </c>
      <c r="K12" s="282">
        <v>5068</v>
      </c>
      <c r="L12" s="282">
        <f t="shared" si="4"/>
        <v>302866</v>
      </c>
      <c r="M12" s="284">
        <f t="shared" si="5"/>
        <v>0.06676289479728827</v>
      </c>
      <c r="N12" s="283">
        <v>298827</v>
      </c>
      <c r="O12" s="282">
        <v>2747</v>
      </c>
      <c r="P12" s="282">
        <f t="shared" si="6"/>
        <v>301574</v>
      </c>
      <c r="Q12" s="281">
        <f t="shared" si="7"/>
        <v>0.004284188955281376</v>
      </c>
    </row>
    <row r="13" spans="1:17" s="273" customFormat="1" ht="18" customHeight="1">
      <c r="A13" s="287" t="s">
        <v>209</v>
      </c>
      <c r="B13" s="286">
        <v>53670</v>
      </c>
      <c r="C13" s="282">
        <v>648</v>
      </c>
      <c r="D13" s="282">
        <f t="shared" si="0"/>
        <v>54318</v>
      </c>
      <c r="E13" s="285">
        <f t="shared" si="1"/>
        <v>0.047765567250186644</v>
      </c>
      <c r="F13" s="283">
        <v>55639</v>
      </c>
      <c r="G13" s="282">
        <v>316</v>
      </c>
      <c r="H13" s="282">
        <f t="shared" si="2"/>
        <v>55955</v>
      </c>
      <c r="I13" s="284">
        <f t="shared" si="3"/>
        <v>-0.029255651863104304</v>
      </c>
      <c r="J13" s="283">
        <v>208948</v>
      </c>
      <c r="K13" s="282">
        <v>2484</v>
      </c>
      <c r="L13" s="282">
        <f t="shared" si="4"/>
        <v>211432</v>
      </c>
      <c r="M13" s="284">
        <f t="shared" si="5"/>
        <v>0.04660745139031867</v>
      </c>
      <c r="N13" s="283">
        <v>212429</v>
      </c>
      <c r="O13" s="282">
        <v>738</v>
      </c>
      <c r="P13" s="282">
        <f t="shared" si="6"/>
        <v>213167</v>
      </c>
      <c r="Q13" s="281">
        <f t="shared" si="7"/>
        <v>-0.008139158500143129</v>
      </c>
    </row>
    <row r="14" spans="1:17" s="273" customFormat="1" ht="18" customHeight="1">
      <c r="A14" s="287" t="s">
        <v>210</v>
      </c>
      <c r="B14" s="286">
        <v>48100</v>
      </c>
      <c r="C14" s="282">
        <v>3003</v>
      </c>
      <c r="D14" s="282">
        <f t="shared" si="0"/>
        <v>51103</v>
      </c>
      <c r="E14" s="285">
        <f t="shared" si="1"/>
        <v>0.04493839580224397</v>
      </c>
      <c r="F14" s="283">
        <v>45526</v>
      </c>
      <c r="G14" s="282">
        <v>1023</v>
      </c>
      <c r="H14" s="282">
        <f t="shared" si="2"/>
        <v>46549</v>
      </c>
      <c r="I14" s="284">
        <f t="shared" si="3"/>
        <v>0.09783239167329061</v>
      </c>
      <c r="J14" s="283">
        <v>201337</v>
      </c>
      <c r="K14" s="282">
        <v>10123</v>
      </c>
      <c r="L14" s="282">
        <f t="shared" si="4"/>
        <v>211460</v>
      </c>
      <c r="M14" s="284">
        <f t="shared" si="5"/>
        <v>0.04661362362838542</v>
      </c>
      <c r="N14" s="283">
        <v>196059</v>
      </c>
      <c r="O14" s="282">
        <v>8838</v>
      </c>
      <c r="P14" s="282">
        <f t="shared" si="6"/>
        <v>204897</v>
      </c>
      <c r="Q14" s="281">
        <f t="shared" si="7"/>
        <v>0.03203072763388426</v>
      </c>
    </row>
    <row r="15" spans="1:17" s="273" customFormat="1" ht="18" customHeight="1">
      <c r="A15" s="287" t="s">
        <v>211</v>
      </c>
      <c r="B15" s="286">
        <v>40749</v>
      </c>
      <c r="C15" s="282">
        <v>506</v>
      </c>
      <c r="D15" s="282">
        <f t="shared" si="0"/>
        <v>41255</v>
      </c>
      <c r="E15" s="285">
        <f t="shared" si="1"/>
        <v>0.03627836954428459</v>
      </c>
      <c r="F15" s="283">
        <v>38843</v>
      </c>
      <c r="G15" s="282">
        <v>214</v>
      </c>
      <c r="H15" s="282">
        <f t="shared" si="2"/>
        <v>39057</v>
      </c>
      <c r="I15" s="284">
        <f t="shared" si="3"/>
        <v>0.05627672376270576</v>
      </c>
      <c r="J15" s="283">
        <v>156330</v>
      </c>
      <c r="K15" s="282">
        <v>1124</v>
      </c>
      <c r="L15" s="282">
        <f t="shared" si="4"/>
        <v>157454</v>
      </c>
      <c r="M15" s="284">
        <f t="shared" si="5"/>
        <v>0.03470869902006903</v>
      </c>
      <c r="N15" s="283">
        <v>150798</v>
      </c>
      <c r="O15" s="282">
        <v>268</v>
      </c>
      <c r="P15" s="282">
        <f t="shared" si="6"/>
        <v>151066</v>
      </c>
      <c r="Q15" s="281">
        <f t="shared" si="7"/>
        <v>0.04228615307216721</v>
      </c>
    </row>
    <row r="16" spans="1:17" s="273" customFormat="1" ht="18" customHeight="1">
      <c r="A16" s="287" t="s">
        <v>212</v>
      </c>
      <c r="B16" s="286">
        <v>36896</v>
      </c>
      <c r="C16" s="282">
        <v>281</v>
      </c>
      <c r="D16" s="282">
        <f t="shared" si="0"/>
        <v>37177</v>
      </c>
      <c r="E16" s="285">
        <f t="shared" si="1"/>
        <v>0.032692302619024796</v>
      </c>
      <c r="F16" s="283">
        <v>31557</v>
      </c>
      <c r="G16" s="282">
        <v>52</v>
      </c>
      <c r="H16" s="282">
        <f t="shared" si="2"/>
        <v>31609</v>
      </c>
      <c r="I16" s="284">
        <f t="shared" si="3"/>
        <v>0.17615236166914494</v>
      </c>
      <c r="J16" s="283">
        <v>143406</v>
      </c>
      <c r="K16" s="282">
        <v>1252</v>
      </c>
      <c r="L16" s="282">
        <f t="shared" si="4"/>
        <v>144658</v>
      </c>
      <c r="M16" s="284">
        <f t="shared" si="5"/>
        <v>0.03188798622356463</v>
      </c>
      <c r="N16" s="283">
        <v>119834</v>
      </c>
      <c r="O16" s="282">
        <v>92</v>
      </c>
      <c r="P16" s="282">
        <f t="shared" si="6"/>
        <v>119926</v>
      </c>
      <c r="Q16" s="281">
        <f t="shared" si="7"/>
        <v>0.2062271734236112</v>
      </c>
    </row>
    <row r="17" spans="1:17" s="273" customFormat="1" ht="18" customHeight="1">
      <c r="A17" s="287" t="s">
        <v>213</v>
      </c>
      <c r="B17" s="286">
        <v>30453</v>
      </c>
      <c r="C17" s="282">
        <v>412</v>
      </c>
      <c r="D17" s="282">
        <f t="shared" si="0"/>
        <v>30865</v>
      </c>
      <c r="E17" s="285">
        <f t="shared" si="1"/>
        <v>0.027141725269284784</v>
      </c>
      <c r="F17" s="283">
        <v>26759</v>
      </c>
      <c r="G17" s="282">
        <v>148</v>
      </c>
      <c r="H17" s="282">
        <f t="shared" si="2"/>
        <v>26907</v>
      </c>
      <c r="I17" s="284">
        <f t="shared" si="3"/>
        <v>0.14709926784851524</v>
      </c>
      <c r="J17" s="283">
        <v>119450</v>
      </c>
      <c r="K17" s="282">
        <v>728</v>
      </c>
      <c r="L17" s="282">
        <f t="shared" si="4"/>
        <v>120178</v>
      </c>
      <c r="M17" s="284">
        <f t="shared" si="5"/>
        <v>0.02649168665663531</v>
      </c>
      <c r="N17" s="283">
        <v>107003</v>
      </c>
      <c r="O17" s="282">
        <v>1419</v>
      </c>
      <c r="P17" s="282">
        <f t="shared" si="6"/>
        <v>108422</v>
      </c>
      <c r="Q17" s="281">
        <f t="shared" si="7"/>
        <v>0.10842817878290378</v>
      </c>
    </row>
    <row r="18" spans="1:17" s="273" customFormat="1" ht="18" customHeight="1">
      <c r="A18" s="287" t="s">
        <v>214</v>
      </c>
      <c r="B18" s="286">
        <v>25005</v>
      </c>
      <c r="C18" s="282">
        <v>4917</v>
      </c>
      <c r="D18" s="282">
        <f t="shared" si="0"/>
        <v>29922</v>
      </c>
      <c r="E18" s="285">
        <f t="shared" si="1"/>
        <v>0.026312480269157276</v>
      </c>
      <c r="F18" s="283">
        <v>21066</v>
      </c>
      <c r="G18" s="282">
        <v>3146</v>
      </c>
      <c r="H18" s="282">
        <f t="shared" si="2"/>
        <v>24212</v>
      </c>
      <c r="I18" s="284">
        <f t="shared" si="3"/>
        <v>0.23583347100611274</v>
      </c>
      <c r="J18" s="283">
        <v>109045</v>
      </c>
      <c r="K18" s="282">
        <v>24116</v>
      </c>
      <c r="L18" s="282">
        <f t="shared" si="4"/>
        <v>133161</v>
      </c>
      <c r="M18" s="284">
        <f t="shared" si="5"/>
        <v>0.02935362118594264</v>
      </c>
      <c r="N18" s="283">
        <v>100694</v>
      </c>
      <c r="O18" s="282">
        <v>17185</v>
      </c>
      <c r="P18" s="282">
        <f t="shared" si="6"/>
        <v>117879</v>
      </c>
      <c r="Q18" s="281">
        <f t="shared" si="7"/>
        <v>0.12964141195632806</v>
      </c>
    </row>
    <row r="19" spans="1:17" s="273" customFormat="1" ht="18" customHeight="1">
      <c r="A19" s="287" t="s">
        <v>215</v>
      </c>
      <c r="B19" s="286">
        <v>18137</v>
      </c>
      <c r="C19" s="282">
        <v>1638</v>
      </c>
      <c r="D19" s="282">
        <f t="shared" si="0"/>
        <v>19775</v>
      </c>
      <c r="E19" s="285">
        <f t="shared" si="1"/>
        <v>0.01738952266969404</v>
      </c>
      <c r="F19" s="283">
        <v>13599</v>
      </c>
      <c r="G19" s="282">
        <v>1202</v>
      </c>
      <c r="H19" s="282">
        <f t="shared" si="2"/>
        <v>14801</v>
      </c>
      <c r="I19" s="284">
        <f t="shared" si="3"/>
        <v>0.33605837443415987</v>
      </c>
      <c r="J19" s="283">
        <v>68938</v>
      </c>
      <c r="K19" s="282">
        <v>6327</v>
      </c>
      <c r="L19" s="282">
        <f t="shared" si="4"/>
        <v>75265</v>
      </c>
      <c r="M19" s="284">
        <f t="shared" si="5"/>
        <v>0.016591196360495736</v>
      </c>
      <c r="N19" s="283">
        <v>51634</v>
      </c>
      <c r="O19" s="282">
        <v>4384</v>
      </c>
      <c r="P19" s="282">
        <f t="shared" si="6"/>
        <v>56018</v>
      </c>
      <c r="Q19" s="281">
        <f t="shared" si="7"/>
        <v>0.3435859902174301</v>
      </c>
    </row>
    <row r="20" spans="1:17" s="273" customFormat="1" ht="18" customHeight="1">
      <c r="A20" s="287" t="s">
        <v>216</v>
      </c>
      <c r="B20" s="286">
        <v>18681</v>
      </c>
      <c r="C20" s="282">
        <v>1033</v>
      </c>
      <c r="D20" s="282">
        <f t="shared" si="0"/>
        <v>19714</v>
      </c>
      <c r="E20" s="285">
        <f t="shared" si="1"/>
        <v>0.017335881158551118</v>
      </c>
      <c r="F20" s="283">
        <v>16095</v>
      </c>
      <c r="G20" s="282">
        <v>945</v>
      </c>
      <c r="H20" s="282">
        <f t="shared" si="2"/>
        <v>17040</v>
      </c>
      <c r="I20" s="284">
        <f t="shared" si="3"/>
        <v>0.1569248826291081</v>
      </c>
      <c r="J20" s="283">
        <v>70416</v>
      </c>
      <c r="K20" s="282">
        <v>1223</v>
      </c>
      <c r="L20" s="282">
        <f t="shared" si="4"/>
        <v>71639</v>
      </c>
      <c r="M20" s="284">
        <f t="shared" si="5"/>
        <v>0.015791891530851712</v>
      </c>
      <c r="N20" s="283">
        <v>43193</v>
      </c>
      <c r="O20" s="282">
        <v>960</v>
      </c>
      <c r="P20" s="282">
        <f t="shared" si="6"/>
        <v>44153</v>
      </c>
      <c r="Q20" s="281">
        <f t="shared" si="7"/>
        <v>0.6225171562521232</v>
      </c>
    </row>
    <row r="21" spans="1:17" s="273" customFormat="1" ht="18" customHeight="1">
      <c r="A21" s="287" t="s">
        <v>217</v>
      </c>
      <c r="B21" s="286">
        <v>15414</v>
      </c>
      <c r="C21" s="282">
        <v>593</v>
      </c>
      <c r="D21" s="282">
        <f t="shared" si="0"/>
        <v>16007</v>
      </c>
      <c r="E21" s="285">
        <f t="shared" si="1"/>
        <v>0.014076060145324526</v>
      </c>
      <c r="F21" s="283">
        <v>14978</v>
      </c>
      <c r="G21" s="282">
        <v>654</v>
      </c>
      <c r="H21" s="282">
        <f t="shared" si="2"/>
        <v>15632</v>
      </c>
      <c r="I21" s="284">
        <f t="shared" si="3"/>
        <v>0.02398925281473896</v>
      </c>
      <c r="J21" s="283">
        <v>58689</v>
      </c>
      <c r="K21" s="282">
        <v>2839</v>
      </c>
      <c r="L21" s="282">
        <f t="shared" si="4"/>
        <v>61528</v>
      </c>
      <c r="M21" s="284">
        <f t="shared" si="5"/>
        <v>0.013563052277533802</v>
      </c>
      <c r="N21" s="283">
        <v>57670</v>
      </c>
      <c r="O21" s="282">
        <v>2390</v>
      </c>
      <c r="P21" s="282">
        <f t="shared" si="6"/>
        <v>60060</v>
      </c>
      <c r="Q21" s="281">
        <f t="shared" si="7"/>
        <v>0.024442224442224436</v>
      </c>
    </row>
    <row r="22" spans="1:17" s="273" customFormat="1" ht="18" customHeight="1">
      <c r="A22" s="287" t="s">
        <v>218</v>
      </c>
      <c r="B22" s="286">
        <v>14516</v>
      </c>
      <c r="C22" s="282">
        <v>826</v>
      </c>
      <c r="D22" s="282">
        <f t="shared" si="0"/>
        <v>15342</v>
      </c>
      <c r="E22" s="285">
        <f t="shared" si="1"/>
        <v>0.013491279736963135</v>
      </c>
      <c r="F22" s="283">
        <v>11558</v>
      </c>
      <c r="G22" s="282">
        <v>310</v>
      </c>
      <c r="H22" s="282">
        <f t="shared" si="2"/>
        <v>11868</v>
      </c>
      <c r="I22" s="284">
        <f t="shared" si="3"/>
        <v>0.29271991911021233</v>
      </c>
      <c r="J22" s="283">
        <v>59542</v>
      </c>
      <c r="K22" s="282">
        <v>1868</v>
      </c>
      <c r="L22" s="282">
        <f t="shared" si="4"/>
        <v>61410</v>
      </c>
      <c r="M22" s="284">
        <f t="shared" si="5"/>
        <v>0.013537040702823931</v>
      </c>
      <c r="N22" s="283">
        <v>50805</v>
      </c>
      <c r="O22" s="282">
        <v>1546</v>
      </c>
      <c r="P22" s="282">
        <f t="shared" si="6"/>
        <v>52351</v>
      </c>
      <c r="Q22" s="281">
        <f t="shared" si="7"/>
        <v>0.1730434948711581</v>
      </c>
    </row>
    <row r="23" spans="1:17" s="273" customFormat="1" ht="18" customHeight="1">
      <c r="A23" s="287" t="s">
        <v>219</v>
      </c>
      <c r="B23" s="286">
        <v>15040</v>
      </c>
      <c r="C23" s="282">
        <v>15</v>
      </c>
      <c r="D23" s="282">
        <f t="shared" si="0"/>
        <v>15055</v>
      </c>
      <c r="E23" s="285">
        <f t="shared" si="1"/>
        <v>0.013238900823880849</v>
      </c>
      <c r="F23" s="283">
        <v>14252</v>
      </c>
      <c r="G23" s="282">
        <v>3</v>
      </c>
      <c r="H23" s="282">
        <f t="shared" si="2"/>
        <v>14255</v>
      </c>
      <c r="I23" s="284">
        <f t="shared" si="3"/>
        <v>0.05612065941774813</v>
      </c>
      <c r="J23" s="283">
        <v>58784</v>
      </c>
      <c r="K23" s="282">
        <v>195</v>
      </c>
      <c r="L23" s="282">
        <f t="shared" si="4"/>
        <v>58979</v>
      </c>
      <c r="M23" s="284">
        <f t="shared" si="5"/>
        <v>0.013001158176385811</v>
      </c>
      <c r="N23" s="283">
        <v>54546</v>
      </c>
      <c r="O23" s="282">
        <v>216</v>
      </c>
      <c r="P23" s="282">
        <f t="shared" si="6"/>
        <v>54762</v>
      </c>
      <c r="Q23" s="281">
        <f t="shared" si="7"/>
        <v>0.07700595303312507</v>
      </c>
    </row>
    <row r="24" spans="1:17" s="273" customFormat="1" ht="18" customHeight="1">
      <c r="A24" s="287" t="s">
        <v>220</v>
      </c>
      <c r="B24" s="286">
        <v>13913</v>
      </c>
      <c r="C24" s="282">
        <v>25</v>
      </c>
      <c r="D24" s="282">
        <f t="shared" si="0"/>
        <v>13938</v>
      </c>
      <c r="E24" s="285">
        <f t="shared" si="1"/>
        <v>0.012256645611640736</v>
      </c>
      <c r="F24" s="283">
        <v>11471</v>
      </c>
      <c r="G24" s="282">
        <v>34</v>
      </c>
      <c r="H24" s="282">
        <f t="shared" si="2"/>
        <v>11505</v>
      </c>
      <c r="I24" s="284">
        <f t="shared" si="3"/>
        <v>0.21147327249022174</v>
      </c>
      <c r="J24" s="283">
        <v>50051</v>
      </c>
      <c r="K24" s="282">
        <v>560</v>
      </c>
      <c r="L24" s="282">
        <f t="shared" si="4"/>
        <v>50611</v>
      </c>
      <c r="M24" s="284">
        <f t="shared" si="5"/>
        <v>0.011156540742723042</v>
      </c>
      <c r="N24" s="283">
        <v>45932</v>
      </c>
      <c r="O24" s="282">
        <v>91</v>
      </c>
      <c r="P24" s="282">
        <f t="shared" si="6"/>
        <v>46023</v>
      </c>
      <c r="Q24" s="281">
        <f t="shared" si="7"/>
        <v>0.09968928579188674</v>
      </c>
    </row>
    <row r="25" spans="1:17" s="273" customFormat="1" ht="18" customHeight="1">
      <c r="A25" s="287" t="s">
        <v>221</v>
      </c>
      <c r="B25" s="286">
        <v>13670</v>
      </c>
      <c r="C25" s="282">
        <v>144</v>
      </c>
      <c r="D25" s="282">
        <f t="shared" si="0"/>
        <v>13814</v>
      </c>
      <c r="E25" s="285">
        <f t="shared" si="1"/>
        <v>0.012147603851284626</v>
      </c>
      <c r="F25" s="283">
        <v>11293</v>
      </c>
      <c r="G25" s="282">
        <v>218</v>
      </c>
      <c r="H25" s="282">
        <f t="shared" si="2"/>
        <v>11511</v>
      </c>
      <c r="I25" s="284">
        <f t="shared" si="3"/>
        <v>0.2000694987403353</v>
      </c>
      <c r="J25" s="283">
        <v>51248</v>
      </c>
      <c r="K25" s="282">
        <v>1274</v>
      </c>
      <c r="L25" s="282">
        <f t="shared" si="4"/>
        <v>52522</v>
      </c>
      <c r="M25" s="284">
        <f t="shared" si="5"/>
        <v>0.011577795990778676</v>
      </c>
      <c r="N25" s="283">
        <v>44732</v>
      </c>
      <c r="O25" s="282">
        <v>756</v>
      </c>
      <c r="P25" s="282">
        <f t="shared" si="6"/>
        <v>45488</v>
      </c>
      <c r="Q25" s="281">
        <f t="shared" si="7"/>
        <v>0.1546341892367218</v>
      </c>
    </row>
    <row r="26" spans="1:17" s="273" customFormat="1" ht="18" customHeight="1">
      <c r="A26" s="287" t="s">
        <v>222</v>
      </c>
      <c r="B26" s="286">
        <v>13207</v>
      </c>
      <c r="C26" s="282">
        <v>237</v>
      </c>
      <c r="D26" s="282">
        <f t="shared" si="0"/>
        <v>13444</v>
      </c>
      <c r="E26" s="285">
        <f t="shared" si="1"/>
        <v>0.011822237308286559</v>
      </c>
      <c r="F26" s="283">
        <v>9796</v>
      </c>
      <c r="G26" s="282">
        <v>245</v>
      </c>
      <c r="H26" s="282">
        <f t="shared" si="2"/>
        <v>10041</v>
      </c>
      <c r="I26" s="284">
        <f t="shared" si="3"/>
        <v>0.33891046708495165</v>
      </c>
      <c r="J26" s="283">
        <v>50577</v>
      </c>
      <c r="K26" s="282">
        <v>1018</v>
      </c>
      <c r="L26" s="282">
        <f t="shared" si="4"/>
        <v>51595</v>
      </c>
      <c r="M26" s="284">
        <f t="shared" si="5"/>
        <v>0.011373450823354515</v>
      </c>
      <c r="N26" s="283">
        <v>38251</v>
      </c>
      <c r="O26" s="282">
        <v>683</v>
      </c>
      <c r="P26" s="282">
        <f t="shared" si="6"/>
        <v>38934</v>
      </c>
      <c r="Q26" s="281">
        <f t="shared" si="7"/>
        <v>0.32519134946319417</v>
      </c>
    </row>
    <row r="27" spans="1:17" s="273" customFormat="1" ht="18" customHeight="1">
      <c r="A27" s="287" t="s">
        <v>223</v>
      </c>
      <c r="B27" s="286">
        <v>12440</v>
      </c>
      <c r="C27" s="282">
        <v>621</v>
      </c>
      <c r="D27" s="282">
        <f t="shared" si="0"/>
        <v>13061</v>
      </c>
      <c r="E27" s="285">
        <f t="shared" si="1"/>
        <v>0.011485438967831801</v>
      </c>
      <c r="F27" s="283">
        <v>13030</v>
      </c>
      <c r="G27" s="282">
        <v>156</v>
      </c>
      <c r="H27" s="282">
        <f t="shared" si="2"/>
        <v>13186</v>
      </c>
      <c r="I27" s="284">
        <f t="shared" si="3"/>
        <v>-0.009479751251327162</v>
      </c>
      <c r="J27" s="283">
        <v>50067</v>
      </c>
      <c r="K27" s="282">
        <v>2258</v>
      </c>
      <c r="L27" s="282">
        <f t="shared" si="4"/>
        <v>52325</v>
      </c>
      <c r="M27" s="284">
        <f t="shared" si="5"/>
        <v>0.01153436988723762</v>
      </c>
      <c r="N27" s="283">
        <v>52015</v>
      </c>
      <c r="O27" s="282">
        <v>940</v>
      </c>
      <c r="P27" s="282">
        <f t="shared" si="6"/>
        <v>52955</v>
      </c>
      <c r="Q27" s="281">
        <f t="shared" si="7"/>
        <v>-0.011896893588896229</v>
      </c>
    </row>
    <row r="28" spans="1:17" s="273" customFormat="1" ht="18" customHeight="1">
      <c r="A28" s="287" t="s">
        <v>224</v>
      </c>
      <c r="B28" s="286">
        <v>12833</v>
      </c>
      <c r="C28" s="282">
        <v>0</v>
      </c>
      <c r="D28" s="282">
        <f t="shared" si="0"/>
        <v>12833</v>
      </c>
      <c r="E28" s="285">
        <f t="shared" si="1"/>
        <v>0.011284942827822182</v>
      </c>
      <c r="F28" s="283">
        <v>13512</v>
      </c>
      <c r="G28" s="282">
        <v>20</v>
      </c>
      <c r="H28" s="282">
        <f t="shared" si="2"/>
        <v>13532</v>
      </c>
      <c r="I28" s="284">
        <f t="shared" si="3"/>
        <v>-0.05165533550103463</v>
      </c>
      <c r="J28" s="283">
        <v>50081</v>
      </c>
      <c r="K28" s="282">
        <v>356</v>
      </c>
      <c r="L28" s="282">
        <f t="shared" si="4"/>
        <v>50437</v>
      </c>
      <c r="M28" s="284">
        <f t="shared" si="5"/>
        <v>0.011118184691879671</v>
      </c>
      <c r="N28" s="283">
        <v>56264</v>
      </c>
      <c r="O28" s="282">
        <v>265</v>
      </c>
      <c r="P28" s="282">
        <f t="shared" si="6"/>
        <v>56529</v>
      </c>
      <c r="Q28" s="281">
        <f t="shared" si="7"/>
        <v>-0.10776769445771195</v>
      </c>
    </row>
    <row r="29" spans="1:17" s="273" customFormat="1" ht="18" customHeight="1">
      <c r="A29" s="287" t="s">
        <v>225</v>
      </c>
      <c r="B29" s="286">
        <v>12203</v>
      </c>
      <c r="C29" s="282">
        <v>180</v>
      </c>
      <c r="D29" s="282">
        <f t="shared" si="0"/>
        <v>12383</v>
      </c>
      <c r="E29" s="285">
        <f t="shared" si="1"/>
        <v>0.01088922676201372</v>
      </c>
      <c r="F29" s="283">
        <v>10924</v>
      </c>
      <c r="G29" s="282">
        <v>119</v>
      </c>
      <c r="H29" s="282">
        <f t="shared" si="2"/>
        <v>11043</v>
      </c>
      <c r="I29" s="284">
        <f t="shared" si="3"/>
        <v>0.12134383772525581</v>
      </c>
      <c r="J29" s="283">
        <v>48159</v>
      </c>
      <c r="K29" s="282">
        <v>903</v>
      </c>
      <c r="L29" s="282">
        <f t="shared" si="4"/>
        <v>49062</v>
      </c>
      <c r="M29" s="284">
        <f t="shared" si="5"/>
        <v>0.010815083715387521</v>
      </c>
      <c r="N29" s="283">
        <v>45066</v>
      </c>
      <c r="O29" s="282">
        <v>378</v>
      </c>
      <c r="P29" s="282">
        <f t="shared" si="6"/>
        <v>45444</v>
      </c>
      <c r="Q29" s="281">
        <f t="shared" si="7"/>
        <v>0.0796144705571693</v>
      </c>
    </row>
    <row r="30" spans="1:17" s="273" customFormat="1" ht="18" customHeight="1">
      <c r="A30" s="287" t="s">
        <v>226</v>
      </c>
      <c r="B30" s="286">
        <v>8166</v>
      </c>
      <c r="C30" s="282">
        <v>3549</v>
      </c>
      <c r="D30" s="282">
        <f t="shared" si="0"/>
        <v>11715</v>
      </c>
      <c r="E30" s="285">
        <f t="shared" si="1"/>
        <v>0.010301808246546938</v>
      </c>
      <c r="F30" s="283">
        <v>6175</v>
      </c>
      <c r="G30" s="282">
        <v>2134</v>
      </c>
      <c r="H30" s="282">
        <f t="shared" si="2"/>
        <v>8309</v>
      </c>
      <c r="I30" s="284">
        <f t="shared" si="3"/>
        <v>0.4099169575159465</v>
      </c>
      <c r="J30" s="283">
        <v>30369</v>
      </c>
      <c r="K30" s="282">
        <v>9164</v>
      </c>
      <c r="L30" s="282">
        <f t="shared" si="4"/>
        <v>39533</v>
      </c>
      <c r="M30" s="284">
        <f t="shared" si="5"/>
        <v>0.008714538839028473</v>
      </c>
      <c r="N30" s="283">
        <v>28423</v>
      </c>
      <c r="O30" s="282">
        <v>10781</v>
      </c>
      <c r="P30" s="282">
        <f t="shared" si="6"/>
        <v>39204</v>
      </c>
      <c r="Q30" s="281">
        <f t="shared" si="7"/>
        <v>0.00839200081624325</v>
      </c>
    </row>
    <row r="31" spans="1:17" s="273" customFormat="1" ht="18" customHeight="1">
      <c r="A31" s="287" t="s">
        <v>227</v>
      </c>
      <c r="B31" s="286">
        <v>9804</v>
      </c>
      <c r="C31" s="282">
        <v>79</v>
      </c>
      <c r="D31" s="282">
        <f t="shared" si="0"/>
        <v>9883</v>
      </c>
      <c r="E31" s="285">
        <f t="shared" si="1"/>
        <v>0.008690804174188936</v>
      </c>
      <c r="F31" s="283">
        <v>8616</v>
      </c>
      <c r="G31" s="282">
        <v>113</v>
      </c>
      <c r="H31" s="282">
        <f t="shared" si="2"/>
        <v>8729</v>
      </c>
      <c r="I31" s="284">
        <f t="shared" si="3"/>
        <v>0.13220300148928854</v>
      </c>
      <c r="J31" s="283">
        <v>38468</v>
      </c>
      <c r="K31" s="282">
        <v>219</v>
      </c>
      <c r="L31" s="282">
        <f t="shared" si="4"/>
        <v>38687</v>
      </c>
      <c r="M31" s="284">
        <f t="shared" si="5"/>
        <v>0.00852804907458312</v>
      </c>
      <c r="N31" s="283">
        <v>35694</v>
      </c>
      <c r="O31" s="282">
        <v>599</v>
      </c>
      <c r="P31" s="282">
        <f t="shared" si="6"/>
        <v>36293</v>
      </c>
      <c r="Q31" s="281">
        <f t="shared" si="7"/>
        <v>0.06596313338660353</v>
      </c>
    </row>
    <row r="32" spans="1:17" s="273" customFormat="1" ht="18" customHeight="1">
      <c r="A32" s="287" t="s">
        <v>228</v>
      </c>
      <c r="B32" s="286">
        <v>9769</v>
      </c>
      <c r="C32" s="282">
        <v>24</v>
      </c>
      <c r="D32" s="282">
        <f t="shared" si="0"/>
        <v>9793</v>
      </c>
      <c r="E32" s="285">
        <f t="shared" si="1"/>
        <v>0.008611660961027244</v>
      </c>
      <c r="F32" s="283">
        <v>13005</v>
      </c>
      <c r="G32" s="282">
        <v>112</v>
      </c>
      <c r="H32" s="282">
        <f t="shared" si="2"/>
        <v>13117</v>
      </c>
      <c r="I32" s="284">
        <f t="shared" si="3"/>
        <v>-0.2534116032629412</v>
      </c>
      <c r="J32" s="283">
        <v>39942</v>
      </c>
      <c r="K32" s="282">
        <v>269</v>
      </c>
      <c r="L32" s="282">
        <f t="shared" si="4"/>
        <v>40211</v>
      </c>
      <c r="M32" s="284">
        <f t="shared" si="5"/>
        <v>0.008863995175073329</v>
      </c>
      <c r="N32" s="283">
        <v>51947</v>
      </c>
      <c r="O32" s="282">
        <v>370</v>
      </c>
      <c r="P32" s="282">
        <f t="shared" si="6"/>
        <v>52317</v>
      </c>
      <c r="Q32" s="281">
        <f t="shared" si="7"/>
        <v>-0.23139706022898865</v>
      </c>
    </row>
    <row r="33" spans="1:17" s="273" customFormat="1" ht="18" customHeight="1">
      <c r="A33" s="287" t="s">
        <v>229</v>
      </c>
      <c r="B33" s="286">
        <v>6022</v>
      </c>
      <c r="C33" s="282">
        <v>3485</v>
      </c>
      <c r="D33" s="282">
        <f t="shared" si="0"/>
        <v>9507</v>
      </c>
      <c r="E33" s="285">
        <f t="shared" si="1"/>
        <v>0.008360161416980089</v>
      </c>
      <c r="F33" s="283">
        <v>4921</v>
      </c>
      <c r="G33" s="282">
        <v>1903</v>
      </c>
      <c r="H33" s="282">
        <f t="shared" si="2"/>
        <v>6824</v>
      </c>
      <c r="I33" s="284">
        <f t="shared" si="3"/>
        <v>0.3931711606096131</v>
      </c>
      <c r="J33" s="283">
        <v>30165</v>
      </c>
      <c r="K33" s="282">
        <v>10964</v>
      </c>
      <c r="L33" s="282">
        <f t="shared" si="4"/>
        <v>41129</v>
      </c>
      <c r="M33" s="284">
        <f t="shared" si="5"/>
        <v>0.009066356408833178</v>
      </c>
      <c r="N33" s="283">
        <v>28620</v>
      </c>
      <c r="O33" s="282">
        <v>9541</v>
      </c>
      <c r="P33" s="282">
        <f t="shared" si="6"/>
        <v>38161</v>
      </c>
      <c r="Q33" s="281">
        <f t="shared" si="7"/>
        <v>0.07777573962946471</v>
      </c>
    </row>
    <row r="34" spans="1:17" s="273" customFormat="1" ht="18" customHeight="1">
      <c r="A34" s="287" t="s">
        <v>230</v>
      </c>
      <c r="B34" s="286">
        <v>8624</v>
      </c>
      <c r="C34" s="282">
        <v>16</v>
      </c>
      <c r="D34" s="282">
        <f t="shared" si="0"/>
        <v>8640</v>
      </c>
      <c r="E34" s="285">
        <f t="shared" si="1"/>
        <v>0.007597748463522454</v>
      </c>
      <c r="F34" s="283">
        <v>9528</v>
      </c>
      <c r="G34" s="282">
        <v>22</v>
      </c>
      <c r="H34" s="282">
        <f t="shared" si="2"/>
        <v>9550</v>
      </c>
      <c r="I34" s="284">
        <f t="shared" si="3"/>
        <v>-0.0952879581151832</v>
      </c>
      <c r="J34" s="283">
        <v>34859</v>
      </c>
      <c r="K34" s="282">
        <v>173</v>
      </c>
      <c r="L34" s="282">
        <f t="shared" si="4"/>
        <v>35032</v>
      </c>
      <c r="M34" s="284">
        <f t="shared" si="5"/>
        <v>0.007722351569798534</v>
      </c>
      <c r="N34" s="283">
        <v>42119</v>
      </c>
      <c r="O34" s="282">
        <v>368</v>
      </c>
      <c r="P34" s="282">
        <f t="shared" si="6"/>
        <v>42487</v>
      </c>
      <c r="Q34" s="281">
        <f t="shared" si="7"/>
        <v>-0.17546543648645463</v>
      </c>
    </row>
    <row r="35" spans="1:17" s="273" customFormat="1" ht="18" customHeight="1">
      <c r="A35" s="287" t="s">
        <v>231</v>
      </c>
      <c r="B35" s="286">
        <v>8205</v>
      </c>
      <c r="C35" s="282">
        <v>40</v>
      </c>
      <c r="D35" s="282">
        <f t="shared" si="0"/>
        <v>8245</v>
      </c>
      <c r="E35" s="285">
        <f t="shared" si="1"/>
        <v>0.007250397694646138</v>
      </c>
      <c r="F35" s="283">
        <v>9252</v>
      </c>
      <c r="G35" s="282">
        <v>15</v>
      </c>
      <c r="H35" s="282">
        <f t="shared" si="2"/>
        <v>9267</v>
      </c>
      <c r="I35" s="284">
        <f t="shared" si="3"/>
        <v>-0.11028380274090865</v>
      </c>
      <c r="J35" s="283">
        <v>33827</v>
      </c>
      <c r="K35" s="282">
        <v>226</v>
      </c>
      <c r="L35" s="282">
        <f t="shared" si="4"/>
        <v>34053</v>
      </c>
      <c r="M35" s="284">
        <f t="shared" si="5"/>
        <v>0.007506543674536123</v>
      </c>
      <c r="N35" s="283">
        <v>37036</v>
      </c>
      <c r="O35" s="282">
        <v>96</v>
      </c>
      <c r="P35" s="282">
        <f t="shared" si="6"/>
        <v>37132</v>
      </c>
      <c r="Q35" s="281">
        <f t="shared" si="7"/>
        <v>-0.0829203921146181</v>
      </c>
    </row>
    <row r="36" spans="1:17" s="273" customFormat="1" ht="18" customHeight="1">
      <c r="A36" s="287" t="s">
        <v>232</v>
      </c>
      <c r="B36" s="286">
        <v>8120</v>
      </c>
      <c r="C36" s="282">
        <v>116</v>
      </c>
      <c r="D36" s="282">
        <f t="shared" si="0"/>
        <v>8236</v>
      </c>
      <c r="E36" s="285">
        <f t="shared" si="1"/>
        <v>0.007242483373329969</v>
      </c>
      <c r="F36" s="283">
        <v>8088</v>
      </c>
      <c r="G36" s="282">
        <v>92</v>
      </c>
      <c r="H36" s="282">
        <f t="shared" si="2"/>
        <v>8180</v>
      </c>
      <c r="I36" s="284">
        <f t="shared" si="3"/>
        <v>0.0068459657701711585</v>
      </c>
      <c r="J36" s="283">
        <v>31134</v>
      </c>
      <c r="K36" s="282">
        <v>467</v>
      </c>
      <c r="L36" s="282">
        <f t="shared" si="4"/>
        <v>31601</v>
      </c>
      <c r="M36" s="284">
        <f t="shared" si="5"/>
        <v>0.006966031969547941</v>
      </c>
      <c r="N36" s="283">
        <v>33462</v>
      </c>
      <c r="O36" s="282">
        <v>140</v>
      </c>
      <c r="P36" s="282">
        <f t="shared" si="6"/>
        <v>33602</v>
      </c>
      <c r="Q36" s="281">
        <f t="shared" si="7"/>
        <v>-0.059550026784120025</v>
      </c>
    </row>
    <row r="37" spans="1:17" s="273" customFormat="1" ht="18" customHeight="1">
      <c r="A37" s="287" t="s">
        <v>233</v>
      </c>
      <c r="B37" s="286">
        <v>7832</v>
      </c>
      <c r="C37" s="282">
        <v>8</v>
      </c>
      <c r="D37" s="282">
        <f t="shared" si="0"/>
        <v>7840</v>
      </c>
      <c r="E37" s="285">
        <f t="shared" si="1"/>
        <v>0.006894253235418523</v>
      </c>
      <c r="F37" s="283">
        <v>8584</v>
      </c>
      <c r="G37" s="282">
        <v>95</v>
      </c>
      <c r="H37" s="282">
        <f t="shared" si="2"/>
        <v>8679</v>
      </c>
      <c r="I37" s="284">
        <f t="shared" si="3"/>
        <v>-0.09667012328609281</v>
      </c>
      <c r="J37" s="283">
        <v>30486</v>
      </c>
      <c r="K37" s="282">
        <v>118</v>
      </c>
      <c r="L37" s="282">
        <f t="shared" si="4"/>
        <v>30604</v>
      </c>
      <c r="M37" s="284">
        <f t="shared" si="5"/>
        <v>0.0067462562069569056</v>
      </c>
      <c r="N37" s="283">
        <v>35638</v>
      </c>
      <c r="O37" s="282">
        <v>173</v>
      </c>
      <c r="P37" s="282">
        <f t="shared" si="6"/>
        <v>35811</v>
      </c>
      <c r="Q37" s="281">
        <f t="shared" si="7"/>
        <v>-0.1454022507050906</v>
      </c>
    </row>
    <row r="38" spans="1:17" s="273" customFormat="1" ht="18" customHeight="1">
      <c r="A38" s="287" t="s">
        <v>234</v>
      </c>
      <c r="B38" s="286">
        <v>6654</v>
      </c>
      <c r="C38" s="282">
        <v>42</v>
      </c>
      <c r="D38" s="282">
        <f t="shared" si="0"/>
        <v>6696</v>
      </c>
      <c r="E38" s="285">
        <f t="shared" si="1"/>
        <v>0.005888255059229902</v>
      </c>
      <c r="F38" s="283">
        <v>6070</v>
      </c>
      <c r="G38" s="282"/>
      <c r="H38" s="282">
        <f t="shared" si="2"/>
        <v>6070</v>
      </c>
      <c r="I38" s="284">
        <f t="shared" si="3"/>
        <v>0.10313014827018119</v>
      </c>
      <c r="J38" s="283">
        <v>26074</v>
      </c>
      <c r="K38" s="282">
        <v>161</v>
      </c>
      <c r="L38" s="282">
        <f t="shared" si="4"/>
        <v>26235</v>
      </c>
      <c r="M38" s="284">
        <f t="shared" si="5"/>
        <v>0.005783166631470214</v>
      </c>
      <c r="N38" s="283">
        <v>25843</v>
      </c>
      <c r="O38" s="282">
        <v>108</v>
      </c>
      <c r="P38" s="282">
        <f t="shared" si="6"/>
        <v>25951</v>
      </c>
      <c r="Q38" s="281">
        <f t="shared" si="7"/>
        <v>0.010943701591460853</v>
      </c>
    </row>
    <row r="39" spans="1:17" s="273" customFormat="1" ht="18" customHeight="1">
      <c r="A39" s="287" t="s">
        <v>235</v>
      </c>
      <c r="B39" s="286">
        <v>6328</v>
      </c>
      <c r="C39" s="282">
        <v>175</v>
      </c>
      <c r="D39" s="282">
        <f t="shared" si="0"/>
        <v>6503</v>
      </c>
      <c r="E39" s="285">
        <f t="shared" si="1"/>
        <v>0.005718536835449828</v>
      </c>
      <c r="F39" s="283">
        <v>6270</v>
      </c>
      <c r="G39" s="282">
        <v>28</v>
      </c>
      <c r="H39" s="282">
        <f t="shared" si="2"/>
        <v>6298</v>
      </c>
      <c r="I39" s="284">
        <f t="shared" si="3"/>
        <v>0.032550015878056504</v>
      </c>
      <c r="J39" s="283">
        <v>20643</v>
      </c>
      <c r="K39" s="282">
        <v>278</v>
      </c>
      <c r="L39" s="282">
        <f t="shared" si="4"/>
        <v>20921</v>
      </c>
      <c r="M39" s="284">
        <f t="shared" si="5"/>
        <v>0.004611764021230735</v>
      </c>
      <c r="N39" s="283">
        <v>24442</v>
      </c>
      <c r="O39" s="282">
        <v>85</v>
      </c>
      <c r="P39" s="282">
        <f t="shared" si="6"/>
        <v>24527</v>
      </c>
      <c r="Q39" s="281">
        <f t="shared" si="7"/>
        <v>-0.14702164961063313</v>
      </c>
    </row>
    <row r="40" spans="1:17" s="273" customFormat="1" ht="18" customHeight="1">
      <c r="A40" s="287" t="s">
        <v>236</v>
      </c>
      <c r="B40" s="286">
        <v>5938</v>
      </c>
      <c r="C40" s="282">
        <v>532</v>
      </c>
      <c r="D40" s="282">
        <f aca="true" t="shared" si="8" ref="D40:D60">C40+B40</f>
        <v>6470</v>
      </c>
      <c r="E40" s="285">
        <f aca="true" t="shared" si="9" ref="E40:E60">D40/$D$8</f>
        <v>0.005689517657290541</v>
      </c>
      <c r="F40" s="283">
        <v>7433</v>
      </c>
      <c r="G40" s="282">
        <v>307</v>
      </c>
      <c r="H40" s="282">
        <f aca="true" t="shared" si="10" ref="H40:H60">G40+F40</f>
        <v>7740</v>
      </c>
      <c r="I40" s="284">
        <f aca="true" t="shared" si="11" ref="I40:I58">(D40/H40-1)</f>
        <v>-0.1640826873385013</v>
      </c>
      <c r="J40" s="283">
        <v>22406</v>
      </c>
      <c r="K40" s="282">
        <v>931</v>
      </c>
      <c r="L40" s="282">
        <f aca="true" t="shared" si="12" ref="L40:L60">K40+J40</f>
        <v>23337</v>
      </c>
      <c r="M40" s="284">
        <f aca="true" t="shared" si="13" ref="M40:M60">(L40/$L$8)</f>
        <v>0.005144339991561669</v>
      </c>
      <c r="N40" s="283">
        <v>29900</v>
      </c>
      <c r="O40" s="282">
        <v>617</v>
      </c>
      <c r="P40" s="282">
        <f aca="true" t="shared" si="14" ref="P40:P60">O40+N40</f>
        <v>30517</v>
      </c>
      <c r="Q40" s="281">
        <f aca="true" t="shared" si="15" ref="Q40:Q58">(L40/P40-1)</f>
        <v>-0.23527869711963822</v>
      </c>
    </row>
    <row r="41" spans="1:17" s="273" customFormat="1" ht="18" customHeight="1">
      <c r="A41" s="287" t="s">
        <v>237</v>
      </c>
      <c r="B41" s="286">
        <v>5526</v>
      </c>
      <c r="C41" s="282">
        <v>4</v>
      </c>
      <c r="D41" s="282">
        <f t="shared" si="8"/>
        <v>5530</v>
      </c>
      <c r="E41" s="285">
        <f t="shared" si="9"/>
        <v>0.004862910764268422</v>
      </c>
      <c r="F41" s="283">
        <v>4595</v>
      </c>
      <c r="G41" s="282"/>
      <c r="H41" s="282">
        <f t="shared" si="10"/>
        <v>4595</v>
      </c>
      <c r="I41" s="284">
        <f t="shared" si="11"/>
        <v>0.2034820457018498</v>
      </c>
      <c r="J41" s="283">
        <v>21201</v>
      </c>
      <c r="K41" s="282">
        <v>111</v>
      </c>
      <c r="L41" s="282">
        <f t="shared" si="12"/>
        <v>21312</v>
      </c>
      <c r="M41" s="284">
        <f t="shared" si="13"/>
        <v>0.004697954917091412</v>
      </c>
      <c r="N41" s="283">
        <v>17436</v>
      </c>
      <c r="O41" s="282"/>
      <c r="P41" s="282">
        <f t="shared" si="14"/>
        <v>17436</v>
      </c>
      <c r="Q41" s="281">
        <f t="shared" si="15"/>
        <v>0.22229869236063315</v>
      </c>
    </row>
    <row r="42" spans="1:17" s="273" customFormat="1" ht="18" customHeight="1">
      <c r="A42" s="287" t="s">
        <v>238</v>
      </c>
      <c r="B42" s="286">
        <v>5117</v>
      </c>
      <c r="C42" s="282">
        <v>345</v>
      </c>
      <c r="D42" s="282">
        <f t="shared" si="8"/>
        <v>5462</v>
      </c>
      <c r="E42" s="285">
        <f t="shared" si="9"/>
        <v>0.004803113669879588</v>
      </c>
      <c r="F42" s="283">
        <v>4674</v>
      </c>
      <c r="G42" s="282">
        <v>38</v>
      </c>
      <c r="H42" s="282">
        <f t="shared" si="10"/>
        <v>4712</v>
      </c>
      <c r="I42" s="284">
        <f t="shared" si="11"/>
        <v>0.1591680814940577</v>
      </c>
      <c r="J42" s="283">
        <v>22518</v>
      </c>
      <c r="K42" s="282">
        <v>1247</v>
      </c>
      <c r="L42" s="282">
        <f t="shared" si="12"/>
        <v>23765</v>
      </c>
      <c r="M42" s="284">
        <f t="shared" si="13"/>
        <v>0.005238687059153407</v>
      </c>
      <c r="N42" s="283">
        <v>18803</v>
      </c>
      <c r="O42" s="282">
        <v>128</v>
      </c>
      <c r="P42" s="282">
        <f t="shared" si="14"/>
        <v>18931</v>
      </c>
      <c r="Q42" s="281">
        <f t="shared" si="15"/>
        <v>0.25534837039776037</v>
      </c>
    </row>
    <row r="43" spans="1:17" s="273" customFormat="1" ht="18" customHeight="1">
      <c r="A43" s="287" t="s">
        <v>239</v>
      </c>
      <c r="B43" s="286">
        <v>1787</v>
      </c>
      <c r="C43" s="282">
        <v>3554</v>
      </c>
      <c r="D43" s="282">
        <f t="shared" si="8"/>
        <v>5341</v>
      </c>
      <c r="E43" s="285">
        <f t="shared" si="9"/>
        <v>0.004696710016628868</v>
      </c>
      <c r="F43" s="283">
        <v>1615</v>
      </c>
      <c r="G43" s="282">
        <v>3272</v>
      </c>
      <c r="H43" s="282">
        <f t="shared" si="10"/>
        <v>4887</v>
      </c>
      <c r="I43" s="284">
        <f t="shared" si="11"/>
        <v>0.09289952936361767</v>
      </c>
      <c r="J43" s="283">
        <v>7312</v>
      </c>
      <c r="K43" s="282">
        <v>13651</v>
      </c>
      <c r="L43" s="282">
        <f t="shared" si="12"/>
        <v>20963</v>
      </c>
      <c r="M43" s="284">
        <f t="shared" si="13"/>
        <v>0.0046210223783308595</v>
      </c>
      <c r="N43" s="283">
        <v>6526</v>
      </c>
      <c r="O43" s="282">
        <v>10788</v>
      </c>
      <c r="P43" s="282">
        <f t="shared" si="14"/>
        <v>17314</v>
      </c>
      <c r="Q43" s="281">
        <f t="shared" si="15"/>
        <v>0.21075430287628505</v>
      </c>
    </row>
    <row r="44" spans="1:17" s="273" customFormat="1" ht="18" customHeight="1">
      <c r="A44" s="287" t="s">
        <v>240</v>
      </c>
      <c r="B44" s="286">
        <v>4918</v>
      </c>
      <c r="C44" s="282">
        <v>385</v>
      </c>
      <c r="D44" s="282">
        <f t="shared" si="8"/>
        <v>5303</v>
      </c>
      <c r="E44" s="285">
        <f t="shared" si="9"/>
        <v>0.004663293993293932</v>
      </c>
      <c r="F44" s="283">
        <v>4699</v>
      </c>
      <c r="G44" s="282">
        <v>215</v>
      </c>
      <c r="H44" s="282">
        <f t="shared" si="10"/>
        <v>4914</v>
      </c>
      <c r="I44" s="284">
        <f t="shared" si="11"/>
        <v>0.07916157916157918</v>
      </c>
      <c r="J44" s="283">
        <v>22230</v>
      </c>
      <c r="K44" s="282">
        <v>1568</v>
      </c>
      <c r="L44" s="282">
        <f t="shared" si="12"/>
        <v>23798</v>
      </c>
      <c r="M44" s="284">
        <f t="shared" si="13"/>
        <v>0.005245961482589219</v>
      </c>
      <c r="N44" s="283">
        <v>20413</v>
      </c>
      <c r="O44" s="282">
        <v>1233</v>
      </c>
      <c r="P44" s="282">
        <f t="shared" si="14"/>
        <v>21646</v>
      </c>
      <c r="Q44" s="281">
        <f t="shared" si="15"/>
        <v>0.09941790631063485</v>
      </c>
    </row>
    <row r="45" spans="1:17" s="273" customFormat="1" ht="18" customHeight="1">
      <c r="A45" s="287" t="s">
        <v>241</v>
      </c>
      <c r="B45" s="286">
        <v>4935</v>
      </c>
      <c r="C45" s="282">
        <v>136</v>
      </c>
      <c r="D45" s="282">
        <f t="shared" si="8"/>
        <v>5071</v>
      </c>
      <c r="E45" s="285">
        <f t="shared" si="9"/>
        <v>0.004459280377143791</v>
      </c>
      <c r="F45" s="283">
        <v>3628</v>
      </c>
      <c r="G45" s="282">
        <v>20</v>
      </c>
      <c r="H45" s="282">
        <f t="shared" si="10"/>
        <v>3648</v>
      </c>
      <c r="I45" s="284">
        <f t="shared" si="11"/>
        <v>0.3900767543859649</v>
      </c>
      <c r="J45" s="283">
        <v>18153</v>
      </c>
      <c r="K45" s="282">
        <v>362</v>
      </c>
      <c r="L45" s="282">
        <f t="shared" si="12"/>
        <v>18515</v>
      </c>
      <c r="M45" s="284">
        <f t="shared" si="13"/>
        <v>0.0040813924216379265</v>
      </c>
      <c r="N45" s="283">
        <v>14639</v>
      </c>
      <c r="O45" s="282">
        <v>191</v>
      </c>
      <c r="P45" s="282">
        <f t="shared" si="14"/>
        <v>14830</v>
      </c>
      <c r="Q45" s="281">
        <f t="shared" si="15"/>
        <v>0.24848280512474719</v>
      </c>
    </row>
    <row r="46" spans="1:17" s="273" customFormat="1" ht="18" customHeight="1">
      <c r="A46" s="287" t="s">
        <v>242</v>
      </c>
      <c r="B46" s="286">
        <v>4996</v>
      </c>
      <c r="C46" s="282">
        <v>18</v>
      </c>
      <c r="D46" s="282">
        <f t="shared" si="8"/>
        <v>5014</v>
      </c>
      <c r="E46" s="285">
        <f t="shared" si="9"/>
        <v>0.004409156342141386</v>
      </c>
      <c r="F46" s="283">
        <v>5070</v>
      </c>
      <c r="G46" s="282">
        <v>5</v>
      </c>
      <c r="H46" s="282">
        <f t="shared" si="10"/>
        <v>5075</v>
      </c>
      <c r="I46" s="284">
        <f t="shared" si="11"/>
        <v>-0.012019704433497536</v>
      </c>
      <c r="J46" s="283">
        <v>21980</v>
      </c>
      <c r="K46" s="282">
        <v>110</v>
      </c>
      <c r="L46" s="282">
        <f t="shared" si="12"/>
        <v>22090</v>
      </c>
      <c r="M46" s="284">
        <f t="shared" si="13"/>
        <v>0.004869454960517516</v>
      </c>
      <c r="N46" s="283">
        <v>21949</v>
      </c>
      <c r="O46" s="282">
        <v>87</v>
      </c>
      <c r="P46" s="282">
        <f t="shared" si="14"/>
        <v>22036</v>
      </c>
      <c r="Q46" s="281">
        <f t="shared" si="15"/>
        <v>0.0024505354873842755</v>
      </c>
    </row>
    <row r="47" spans="1:17" s="273" customFormat="1" ht="18" customHeight="1">
      <c r="A47" s="287" t="s">
        <v>243</v>
      </c>
      <c r="B47" s="286">
        <v>4847</v>
      </c>
      <c r="C47" s="282">
        <v>61</v>
      </c>
      <c r="D47" s="282">
        <f t="shared" si="8"/>
        <v>4908</v>
      </c>
      <c r="E47" s="285">
        <f t="shared" si="9"/>
        <v>0.004315943224417616</v>
      </c>
      <c r="F47" s="283">
        <v>3991</v>
      </c>
      <c r="G47" s="282">
        <v>27</v>
      </c>
      <c r="H47" s="282">
        <f t="shared" si="10"/>
        <v>4018</v>
      </c>
      <c r="I47" s="284">
        <f t="shared" si="11"/>
        <v>0.22150323544051775</v>
      </c>
      <c r="J47" s="283">
        <v>18909</v>
      </c>
      <c r="K47" s="282">
        <v>221</v>
      </c>
      <c r="L47" s="282">
        <f t="shared" si="12"/>
        <v>19130</v>
      </c>
      <c r="M47" s="284">
        <f t="shared" si="13"/>
        <v>0.004216961222032597</v>
      </c>
      <c r="N47" s="283">
        <v>16087</v>
      </c>
      <c r="O47" s="282">
        <v>58</v>
      </c>
      <c r="P47" s="282">
        <f t="shared" si="14"/>
        <v>16145</v>
      </c>
      <c r="Q47" s="281">
        <f t="shared" si="15"/>
        <v>0.18488696190771137</v>
      </c>
    </row>
    <row r="48" spans="1:17" s="273" customFormat="1" ht="18" customHeight="1">
      <c r="A48" s="287" t="s">
        <v>244</v>
      </c>
      <c r="B48" s="286">
        <v>4553</v>
      </c>
      <c r="C48" s="282">
        <v>9</v>
      </c>
      <c r="D48" s="282">
        <f t="shared" si="8"/>
        <v>4562</v>
      </c>
      <c r="E48" s="285">
        <f t="shared" si="9"/>
        <v>0.004011681538262666</v>
      </c>
      <c r="F48" s="283">
        <v>3158</v>
      </c>
      <c r="G48" s="282">
        <v>7</v>
      </c>
      <c r="H48" s="282">
        <f t="shared" si="10"/>
        <v>3165</v>
      </c>
      <c r="I48" s="284">
        <f t="shared" si="11"/>
        <v>0.44139020537124796</v>
      </c>
      <c r="J48" s="283">
        <v>18737</v>
      </c>
      <c r="K48" s="282">
        <v>32</v>
      </c>
      <c r="L48" s="282">
        <f t="shared" si="12"/>
        <v>18769</v>
      </c>
      <c r="M48" s="284">
        <f t="shared" si="13"/>
        <v>0.004137383438386295</v>
      </c>
      <c r="N48" s="283">
        <v>14106</v>
      </c>
      <c r="O48" s="282">
        <v>22</v>
      </c>
      <c r="P48" s="282">
        <f t="shared" si="14"/>
        <v>14128</v>
      </c>
      <c r="Q48" s="281">
        <f t="shared" si="15"/>
        <v>0.32849660249150614</v>
      </c>
    </row>
    <row r="49" spans="1:17" s="273" customFormat="1" ht="18" customHeight="1">
      <c r="A49" s="287" t="s">
        <v>245</v>
      </c>
      <c r="B49" s="286">
        <v>4141</v>
      </c>
      <c r="C49" s="282">
        <v>112</v>
      </c>
      <c r="D49" s="282">
        <f t="shared" si="8"/>
        <v>4253</v>
      </c>
      <c r="E49" s="285">
        <f t="shared" si="9"/>
        <v>0.0037399565064075223</v>
      </c>
      <c r="F49" s="283">
        <v>3936</v>
      </c>
      <c r="G49" s="282">
        <v>94</v>
      </c>
      <c r="H49" s="282">
        <f t="shared" si="10"/>
        <v>4030</v>
      </c>
      <c r="I49" s="284">
        <f t="shared" si="11"/>
        <v>0.055334987593052</v>
      </c>
      <c r="J49" s="283">
        <v>16209</v>
      </c>
      <c r="K49" s="282">
        <v>351</v>
      </c>
      <c r="L49" s="282">
        <f t="shared" si="12"/>
        <v>16560</v>
      </c>
      <c r="M49" s="284">
        <f t="shared" si="13"/>
        <v>0.003650437942334543</v>
      </c>
      <c r="N49" s="283">
        <v>15539</v>
      </c>
      <c r="O49" s="282">
        <v>459</v>
      </c>
      <c r="P49" s="282">
        <f t="shared" si="14"/>
        <v>15998</v>
      </c>
      <c r="Q49" s="281">
        <f t="shared" si="15"/>
        <v>0.035129391173896796</v>
      </c>
    </row>
    <row r="50" spans="1:17" s="273" customFormat="1" ht="18" customHeight="1">
      <c r="A50" s="287" t="s">
        <v>246</v>
      </c>
      <c r="B50" s="286">
        <v>3282</v>
      </c>
      <c r="C50" s="282">
        <v>36</v>
      </c>
      <c r="D50" s="282">
        <f t="shared" si="8"/>
        <v>3318</v>
      </c>
      <c r="E50" s="285">
        <f t="shared" si="9"/>
        <v>0.0029177464585610534</v>
      </c>
      <c r="F50" s="283">
        <v>3112</v>
      </c>
      <c r="G50" s="282">
        <v>4</v>
      </c>
      <c r="H50" s="282">
        <f t="shared" si="10"/>
        <v>3116</v>
      </c>
      <c r="I50" s="284">
        <f t="shared" si="11"/>
        <v>0.06482670089858789</v>
      </c>
      <c r="J50" s="283">
        <v>15263</v>
      </c>
      <c r="K50" s="282">
        <v>139</v>
      </c>
      <c r="L50" s="282">
        <f t="shared" si="12"/>
        <v>15402</v>
      </c>
      <c r="M50" s="284">
        <f t="shared" si="13"/>
        <v>0.0033951718108597003</v>
      </c>
      <c r="N50" s="283">
        <v>12198</v>
      </c>
      <c r="O50" s="282">
        <v>59</v>
      </c>
      <c r="P50" s="282">
        <f t="shared" si="14"/>
        <v>12257</v>
      </c>
      <c r="Q50" s="281">
        <f t="shared" si="15"/>
        <v>0.2565880721220528</v>
      </c>
    </row>
    <row r="51" spans="1:17" s="273" customFormat="1" ht="18" customHeight="1">
      <c r="A51" s="287" t="s">
        <v>247</v>
      </c>
      <c r="B51" s="286">
        <v>3252</v>
      </c>
      <c r="C51" s="282">
        <v>26</v>
      </c>
      <c r="D51" s="282">
        <f t="shared" si="8"/>
        <v>3278</v>
      </c>
      <c r="E51" s="285">
        <f t="shared" si="9"/>
        <v>0.002882571697155857</v>
      </c>
      <c r="F51" s="283">
        <v>3207</v>
      </c>
      <c r="G51" s="282">
        <v>8</v>
      </c>
      <c r="H51" s="282">
        <f t="shared" si="10"/>
        <v>3215</v>
      </c>
      <c r="I51" s="284">
        <f t="shared" si="11"/>
        <v>0.019595645412130658</v>
      </c>
      <c r="J51" s="283">
        <v>13693</v>
      </c>
      <c r="K51" s="282">
        <v>64</v>
      </c>
      <c r="L51" s="282">
        <f t="shared" si="12"/>
        <v>13757</v>
      </c>
      <c r="M51" s="284">
        <f t="shared" si="13"/>
        <v>0.003032552824438183</v>
      </c>
      <c r="N51" s="283">
        <v>12728</v>
      </c>
      <c r="O51" s="282">
        <v>17</v>
      </c>
      <c r="P51" s="282">
        <f t="shared" si="14"/>
        <v>12745</v>
      </c>
      <c r="Q51" s="281">
        <f t="shared" si="15"/>
        <v>0.07940368772067474</v>
      </c>
    </row>
    <row r="52" spans="1:17" s="273" customFormat="1" ht="18" customHeight="1">
      <c r="A52" s="287" t="s">
        <v>248</v>
      </c>
      <c r="B52" s="286">
        <v>3066</v>
      </c>
      <c r="C52" s="282">
        <v>2</v>
      </c>
      <c r="D52" s="282">
        <f t="shared" si="8"/>
        <v>3068</v>
      </c>
      <c r="E52" s="285">
        <f t="shared" si="9"/>
        <v>0.002697904199778575</v>
      </c>
      <c r="F52" s="283">
        <v>3037</v>
      </c>
      <c r="G52" s="282">
        <v>168</v>
      </c>
      <c r="H52" s="282">
        <f t="shared" si="10"/>
        <v>3205</v>
      </c>
      <c r="I52" s="284">
        <f t="shared" si="11"/>
        <v>-0.0427457098283931</v>
      </c>
      <c r="J52" s="283">
        <v>12712</v>
      </c>
      <c r="K52" s="282">
        <v>34</v>
      </c>
      <c r="L52" s="282">
        <f t="shared" si="12"/>
        <v>12746</v>
      </c>
      <c r="M52" s="284">
        <f t="shared" si="13"/>
        <v>0.0028096909428137733</v>
      </c>
      <c r="N52" s="283">
        <v>13402</v>
      </c>
      <c r="O52" s="282">
        <v>314</v>
      </c>
      <c r="P52" s="282">
        <f t="shared" si="14"/>
        <v>13716</v>
      </c>
      <c r="Q52" s="281">
        <f t="shared" si="15"/>
        <v>-0.07072032662583849</v>
      </c>
    </row>
    <row r="53" spans="1:17" s="273" customFormat="1" ht="18" customHeight="1">
      <c r="A53" s="287" t="s">
        <v>249</v>
      </c>
      <c r="B53" s="286">
        <v>851</v>
      </c>
      <c r="C53" s="282">
        <v>2049</v>
      </c>
      <c r="D53" s="282">
        <f t="shared" si="8"/>
        <v>2900</v>
      </c>
      <c r="E53" s="285">
        <f t="shared" si="9"/>
        <v>0.0025501702018767493</v>
      </c>
      <c r="F53" s="283">
        <v>1078</v>
      </c>
      <c r="G53" s="282">
        <v>1052</v>
      </c>
      <c r="H53" s="282">
        <f t="shared" si="10"/>
        <v>2130</v>
      </c>
      <c r="I53" s="284">
        <f t="shared" si="11"/>
        <v>0.3615023474178405</v>
      </c>
      <c r="J53" s="283">
        <v>4511</v>
      </c>
      <c r="K53" s="282">
        <v>6560</v>
      </c>
      <c r="L53" s="282">
        <f t="shared" si="12"/>
        <v>11071</v>
      </c>
      <c r="M53" s="284">
        <f t="shared" si="13"/>
        <v>0.002440458844177882</v>
      </c>
      <c r="N53" s="283">
        <v>7690</v>
      </c>
      <c r="O53" s="282">
        <v>1475</v>
      </c>
      <c r="P53" s="282">
        <f t="shared" si="14"/>
        <v>9165</v>
      </c>
      <c r="Q53" s="281">
        <f t="shared" si="15"/>
        <v>0.20796508456082918</v>
      </c>
    </row>
    <row r="54" spans="1:17" s="273" customFormat="1" ht="18" customHeight="1">
      <c r="A54" s="287" t="s">
        <v>250</v>
      </c>
      <c r="B54" s="286">
        <v>2155</v>
      </c>
      <c r="C54" s="282">
        <v>581</v>
      </c>
      <c r="D54" s="282">
        <f t="shared" si="8"/>
        <v>2736</v>
      </c>
      <c r="E54" s="285">
        <f t="shared" si="9"/>
        <v>0.0024059536801154437</v>
      </c>
      <c r="F54" s="283">
        <v>3148</v>
      </c>
      <c r="G54" s="282">
        <v>311</v>
      </c>
      <c r="H54" s="282">
        <f t="shared" si="10"/>
        <v>3459</v>
      </c>
      <c r="I54" s="284">
        <f t="shared" si="11"/>
        <v>-0.20901994796183865</v>
      </c>
      <c r="J54" s="283">
        <v>9161</v>
      </c>
      <c r="K54" s="282">
        <v>2023</v>
      </c>
      <c r="L54" s="282">
        <f t="shared" si="12"/>
        <v>11184</v>
      </c>
      <c r="M54" s="284">
        <f t="shared" si="13"/>
        <v>0.0024653682335186917</v>
      </c>
      <c r="N54" s="283">
        <v>12489</v>
      </c>
      <c r="O54" s="282">
        <v>1010</v>
      </c>
      <c r="P54" s="282">
        <f t="shared" si="14"/>
        <v>13499</v>
      </c>
      <c r="Q54" s="281">
        <f t="shared" si="15"/>
        <v>-0.17149418475442624</v>
      </c>
    </row>
    <row r="55" spans="1:17" s="273" customFormat="1" ht="18" customHeight="1">
      <c r="A55" s="287" t="s">
        <v>251</v>
      </c>
      <c r="B55" s="286">
        <v>2461</v>
      </c>
      <c r="C55" s="282">
        <v>34</v>
      </c>
      <c r="D55" s="282">
        <f t="shared" si="8"/>
        <v>2495</v>
      </c>
      <c r="E55" s="285">
        <f t="shared" si="9"/>
        <v>0.0021940257426491345</v>
      </c>
      <c r="F55" s="283">
        <v>3434</v>
      </c>
      <c r="G55" s="282">
        <v>6</v>
      </c>
      <c r="H55" s="282">
        <f t="shared" si="10"/>
        <v>3440</v>
      </c>
      <c r="I55" s="284">
        <f t="shared" si="11"/>
        <v>-0.27470930232558144</v>
      </c>
      <c r="J55" s="283">
        <v>12058</v>
      </c>
      <c r="K55" s="282">
        <v>72</v>
      </c>
      <c r="L55" s="282">
        <f t="shared" si="12"/>
        <v>12130</v>
      </c>
      <c r="M55" s="284">
        <f t="shared" si="13"/>
        <v>0.00267390170534529</v>
      </c>
      <c r="N55" s="283">
        <v>12668</v>
      </c>
      <c r="O55" s="282">
        <v>7</v>
      </c>
      <c r="P55" s="282">
        <f t="shared" si="14"/>
        <v>12675</v>
      </c>
      <c r="Q55" s="281">
        <f t="shared" si="15"/>
        <v>-0.042998027613412204</v>
      </c>
    </row>
    <row r="56" spans="1:17" s="273" customFormat="1" ht="18" customHeight="1">
      <c r="A56" s="287" t="s">
        <v>252</v>
      </c>
      <c r="B56" s="286">
        <v>2462</v>
      </c>
      <c r="C56" s="282">
        <v>0</v>
      </c>
      <c r="D56" s="282">
        <f t="shared" si="8"/>
        <v>2462</v>
      </c>
      <c r="E56" s="285">
        <f t="shared" si="9"/>
        <v>0.0021650065644898474</v>
      </c>
      <c r="F56" s="283">
        <v>2268</v>
      </c>
      <c r="G56" s="282">
        <v>7</v>
      </c>
      <c r="H56" s="282">
        <f t="shared" si="10"/>
        <v>2275</v>
      </c>
      <c r="I56" s="284">
        <f t="shared" si="11"/>
        <v>0.08219780219780226</v>
      </c>
      <c r="J56" s="283">
        <v>9042</v>
      </c>
      <c r="K56" s="282">
        <v>537</v>
      </c>
      <c r="L56" s="282">
        <f t="shared" si="12"/>
        <v>9579</v>
      </c>
      <c r="M56" s="284">
        <f t="shared" si="13"/>
        <v>0.002111566730049673</v>
      </c>
      <c r="N56" s="283">
        <v>8687</v>
      </c>
      <c r="O56" s="282">
        <v>81</v>
      </c>
      <c r="P56" s="282">
        <f t="shared" si="14"/>
        <v>8768</v>
      </c>
      <c r="Q56" s="281">
        <f t="shared" si="15"/>
        <v>0.09249543795620441</v>
      </c>
    </row>
    <row r="57" spans="1:17" s="273" customFormat="1" ht="18" customHeight="1">
      <c r="A57" s="287" t="s">
        <v>253</v>
      </c>
      <c r="B57" s="286">
        <v>2412</v>
      </c>
      <c r="C57" s="282">
        <v>13</v>
      </c>
      <c r="D57" s="282">
        <f t="shared" si="8"/>
        <v>2425</v>
      </c>
      <c r="E57" s="285">
        <f t="shared" si="9"/>
        <v>0.0021324699101900406</v>
      </c>
      <c r="F57" s="283">
        <v>2041</v>
      </c>
      <c r="G57" s="282">
        <v>21</v>
      </c>
      <c r="H57" s="282">
        <f t="shared" si="10"/>
        <v>2062</v>
      </c>
      <c r="I57" s="284">
        <f t="shared" si="11"/>
        <v>0.17604267701260912</v>
      </c>
      <c r="J57" s="283">
        <v>10414</v>
      </c>
      <c r="K57" s="282">
        <v>83</v>
      </c>
      <c r="L57" s="282">
        <f t="shared" si="12"/>
        <v>10497</v>
      </c>
      <c r="M57" s="284">
        <f t="shared" si="13"/>
        <v>0.002313927963809523</v>
      </c>
      <c r="N57" s="283">
        <v>7845</v>
      </c>
      <c r="O57" s="282">
        <v>47</v>
      </c>
      <c r="P57" s="282">
        <f t="shared" si="14"/>
        <v>7892</v>
      </c>
      <c r="Q57" s="281">
        <f t="shared" si="15"/>
        <v>0.33008109477952363</v>
      </c>
    </row>
    <row r="58" spans="1:17" s="273" customFormat="1" ht="18" customHeight="1">
      <c r="A58" s="287" t="s">
        <v>254</v>
      </c>
      <c r="B58" s="286">
        <v>1454</v>
      </c>
      <c r="C58" s="282">
        <v>907</v>
      </c>
      <c r="D58" s="282">
        <f t="shared" si="8"/>
        <v>2361</v>
      </c>
      <c r="E58" s="285">
        <f t="shared" si="9"/>
        <v>0.002076190291941726</v>
      </c>
      <c r="F58" s="283">
        <v>1127</v>
      </c>
      <c r="G58" s="282">
        <v>8</v>
      </c>
      <c r="H58" s="282">
        <f t="shared" si="10"/>
        <v>1135</v>
      </c>
      <c r="I58" s="284">
        <f t="shared" si="11"/>
        <v>1.0801762114537445</v>
      </c>
      <c r="J58" s="283">
        <v>6079</v>
      </c>
      <c r="K58" s="282">
        <v>4218</v>
      </c>
      <c r="L58" s="282">
        <f t="shared" si="12"/>
        <v>10297</v>
      </c>
      <c r="M58" s="284">
        <f t="shared" si="13"/>
        <v>0.0022698405490470283</v>
      </c>
      <c r="N58" s="283">
        <v>5532</v>
      </c>
      <c r="O58" s="282">
        <v>97</v>
      </c>
      <c r="P58" s="282">
        <f t="shared" si="14"/>
        <v>5629</v>
      </c>
      <c r="Q58" s="281">
        <f t="shared" si="15"/>
        <v>0.8292769586072126</v>
      </c>
    </row>
    <row r="59" spans="1:17" s="273" customFormat="1" ht="18" customHeight="1">
      <c r="A59" s="287" t="s">
        <v>255</v>
      </c>
      <c r="B59" s="286">
        <v>1357</v>
      </c>
      <c r="C59" s="282">
        <v>0</v>
      </c>
      <c r="D59" s="282">
        <f t="shared" si="8"/>
        <v>1357</v>
      </c>
      <c r="E59" s="285">
        <f t="shared" si="9"/>
        <v>0.0011933037806712927</v>
      </c>
      <c r="F59" s="283"/>
      <c r="G59" s="282"/>
      <c r="H59" s="282">
        <f t="shared" si="10"/>
        <v>0</v>
      </c>
      <c r="I59" s="284" t="s">
        <v>51</v>
      </c>
      <c r="J59" s="283">
        <v>6584</v>
      </c>
      <c r="K59" s="282"/>
      <c r="L59" s="282">
        <f t="shared" si="12"/>
        <v>6584</v>
      </c>
      <c r="M59" s="284">
        <f t="shared" si="13"/>
        <v>0.0014513576939813185</v>
      </c>
      <c r="N59" s="283"/>
      <c r="O59" s="282">
        <v>2</v>
      </c>
      <c r="P59" s="282">
        <f t="shared" si="14"/>
        <v>2</v>
      </c>
      <c r="Q59" s="281" t="s">
        <v>51</v>
      </c>
    </row>
    <row r="60" spans="1:17" s="273" customFormat="1" ht="18" customHeight="1" thickBot="1">
      <c r="A60" s="280" t="s">
        <v>256</v>
      </c>
      <c r="B60" s="279">
        <v>100159</v>
      </c>
      <c r="C60" s="275">
        <v>31508</v>
      </c>
      <c r="D60" s="275">
        <f t="shared" si="8"/>
        <v>131667</v>
      </c>
      <c r="E60" s="278">
        <f t="shared" si="9"/>
        <v>0.11578388274845033</v>
      </c>
      <c r="F60" s="276">
        <v>96119</v>
      </c>
      <c r="G60" s="275">
        <v>30607</v>
      </c>
      <c r="H60" s="275">
        <f t="shared" si="10"/>
        <v>126726</v>
      </c>
      <c r="I60" s="277">
        <f>(D60/H60-1)</f>
        <v>0.03898963117276644</v>
      </c>
      <c r="J60" s="276">
        <v>405825</v>
      </c>
      <c r="K60" s="275">
        <v>143557</v>
      </c>
      <c r="L60" s="275">
        <f t="shared" si="12"/>
        <v>549382</v>
      </c>
      <c r="M60" s="277">
        <f t="shared" si="13"/>
        <v>0.12110416048524372</v>
      </c>
      <c r="N60" s="276">
        <v>396155</v>
      </c>
      <c r="O60" s="275">
        <v>111184</v>
      </c>
      <c r="P60" s="275">
        <f t="shared" si="14"/>
        <v>507339</v>
      </c>
      <c r="Q60" s="274">
        <f>(L60/P60-1)</f>
        <v>0.0828696394324111</v>
      </c>
    </row>
    <row r="61" ht="15" thickTop="1">
      <c r="A61" s="207" t="s">
        <v>50</v>
      </c>
    </row>
    <row r="62" ht="14.25" customHeight="1">
      <c r="A62" s="179" t="s">
        <v>49</v>
      </c>
    </row>
  </sheetData>
  <sheetProtection/>
  <mergeCells count="10">
    <mergeCell ref="A5:A7"/>
    <mergeCell ref="A4:Q4"/>
    <mergeCell ref="N1:Q1"/>
    <mergeCell ref="B5:I5"/>
    <mergeCell ref="J5:Q5"/>
    <mergeCell ref="A3:Q3"/>
    <mergeCell ref="B6:E6"/>
    <mergeCell ref="F6:I6"/>
    <mergeCell ref="J6:M6"/>
    <mergeCell ref="N6:Q6"/>
  </mergeCells>
  <conditionalFormatting sqref="Q61:Q65536 I61:I65536 I3 I7 Q3 Q7 Q5 I5">
    <cfRule type="cellIs" priority="1" dxfId="68" operator="lessThan" stopIfTrue="1">
      <formula>0</formula>
    </cfRule>
  </conditionalFormatting>
  <conditionalFormatting sqref="Q8:Q60 I8:I60">
    <cfRule type="cellIs" priority="2" dxfId="68" operator="lessThan" stopIfTrue="1">
      <formula>0</formula>
    </cfRule>
    <cfRule type="cellIs" priority="3" dxfId="70" operator="greaterThanOrEqual" stopIfTrue="1">
      <formula>0</formula>
    </cfRule>
  </conditionalFormatting>
  <hyperlinks>
    <hyperlink ref="N1:Q1" location="INDICE!A1" display="Volver al Indice"/>
  </hyperlinks>
  <printOptions/>
  <pageMargins left="0.47" right="0.24" top="0.36" bottom="0.18" header="0.25" footer="0.18"/>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Cuadros Estadisticos Abril 2011</dc:title>
  <dc:subject/>
  <dc:creator>Juan Carlos Torres Camargo</dc:creator>
  <cp:keywords/>
  <dc:description/>
  <cp:lastModifiedBy>Juan Carlos Torres Camargo</cp:lastModifiedBy>
  <dcterms:created xsi:type="dcterms:W3CDTF">2011-06-09T20:44:59Z</dcterms:created>
  <dcterms:modified xsi:type="dcterms:W3CDTF">2011-07-22T16:02:13Z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AEVVZYF6TF2M-634-397</vt:lpwstr>
  </property>
  <property fmtid="{D5CDD505-2E9C-101B-9397-08002B2CF9AE}" pid="3" name="_dlc_DocIdItemGuid">
    <vt:lpwstr>1c6ad4ad-aaf7-43d8-8b7a-73cb17d9b8c5</vt:lpwstr>
  </property>
  <property fmtid="{D5CDD505-2E9C-101B-9397-08002B2CF9AE}" pid="4" name="_dlc_DocIdUrl">
    <vt:lpwstr>http://190.27.249.227/AAeronautica/Estadisticas/TAereo/EOperacionales/BolPubAnte/_layouts/DocIdRedir.aspx?ID=AEVVZYF6TF2M-634-397, AEVVZYF6TF2M-634-397</vt:lpwstr>
  </property>
  <property fmtid="{D5CDD505-2E9C-101B-9397-08002B2CF9AE}" pid="5" name="Clase">
    <vt:lpwstr/>
  </property>
  <property fmtid="{D5CDD505-2E9C-101B-9397-08002B2CF9AE}" pid="6" name="Sesion">
    <vt:lpwstr>Boletines Mensuales Origen-Destino</vt:lpwstr>
  </property>
  <property fmtid="{D5CDD505-2E9C-101B-9397-08002B2CF9AE}" pid="7" name="Orden">
    <vt:lpwstr>98.0000000000000</vt:lpwstr>
  </property>
  <property fmtid="{D5CDD505-2E9C-101B-9397-08002B2CF9AE}" pid="8" name="TaskStatus">
    <vt:lpwstr/>
  </property>
  <property fmtid="{D5CDD505-2E9C-101B-9397-08002B2CF9AE}" pid="9" name="Vigencia">
    <vt:lpwstr>2011</vt:lpwstr>
  </property>
  <property fmtid="{D5CDD505-2E9C-101B-9397-08002B2CF9AE}" pid="10" name="Taxis aéreos">
    <vt:lpwstr>Origen - Destino</vt:lpwstr>
  </property>
  <property fmtid="{D5CDD505-2E9C-101B-9397-08002B2CF9AE}" pid="11" name="Transporte aéreo">
    <vt:lpwstr>Transporte aéreo</vt:lpwstr>
  </property>
  <property fmtid="{D5CDD505-2E9C-101B-9397-08002B2CF9AE}" pid="12" name="Dependencia">
    <vt:lpwstr>Transporte aéreo</vt:lpwstr>
  </property>
  <property fmtid="{D5CDD505-2E9C-101B-9397-08002B2CF9AE}" pid="13" name="Tema">
    <vt:lpwstr>Origen - Destino</vt:lpwstr>
  </property>
  <property fmtid="{D5CDD505-2E9C-101B-9397-08002B2CF9AE}" pid="14" name="Formato">
    <vt:lpwstr>/Style%20Library/Images/xls.svg</vt:lpwstr>
  </property>
</Properties>
</file>